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<sst xmlns="http://schemas.openxmlformats.org/spreadsheetml/2006/main" count="296" uniqueCount="52">
  <si>
    <t>PRIMĂRIA MUNICIPIULUI DEJ</t>
  </si>
  <si>
    <t>Serviciul Buget-Contabilitate</t>
  </si>
  <si>
    <t xml:space="preserve">Buget local </t>
  </si>
  <si>
    <t>TOTAL</t>
  </si>
  <si>
    <t xml:space="preserve">sectiunea de  dezvoltare </t>
  </si>
  <si>
    <t>sectiunea de functionare</t>
  </si>
  <si>
    <t>Denumire indicatori</t>
  </si>
  <si>
    <t>cod</t>
  </si>
  <si>
    <t>Buget 2011</t>
  </si>
  <si>
    <t>Realizari 2011</t>
  </si>
  <si>
    <t>Propuneri 2012</t>
  </si>
  <si>
    <t>CAPITOLUL 51"Autorităţi publice"</t>
  </si>
  <si>
    <t>TITL.I.Cheltuieli de personal</t>
  </si>
  <si>
    <t>TITL.II.Bunuri si servicii</t>
  </si>
  <si>
    <t>Proiecte fonduri nerambrusabile</t>
  </si>
  <si>
    <t>Investitii</t>
  </si>
  <si>
    <t>Rambursări de credit</t>
  </si>
  <si>
    <t>Plati efectuate in anii precedenti</t>
  </si>
  <si>
    <t>ALTE SERV.PUBLICE GENERALE</t>
  </si>
  <si>
    <t>TITL.II BUNURI SI SERVICII</t>
  </si>
  <si>
    <t>TITL.IX  Alte cheltuieli</t>
  </si>
  <si>
    <t>DOBANZI</t>
  </si>
  <si>
    <t>TITL.III.Dobanzi</t>
  </si>
  <si>
    <t>TRANSF.CU CARACTER GENERAL</t>
  </si>
  <si>
    <t>TITL.VI.Transf.intre unitati</t>
  </si>
  <si>
    <t>ORDINE PUBLICA SI SIGURANTA NAT</t>
  </si>
  <si>
    <t>CAPITOLUL 65 "Învăţământ"</t>
  </si>
  <si>
    <t>Proiecte cu finan.fd. Externe</t>
  </si>
  <si>
    <t>TITL..X Active nefinanciare</t>
  </si>
  <si>
    <t>TITL: XIII Rambursări de credit</t>
  </si>
  <si>
    <t>CAPITOLUL 66 "Sănătate"</t>
  </si>
  <si>
    <t>Transferuri spital</t>
  </si>
  <si>
    <t>CAPITOLUL 67"Cultura, recreere si religie"</t>
  </si>
  <si>
    <t>TITL.X. Active nefinanciare</t>
  </si>
  <si>
    <t>TITL.XIII.Rambursari de credite</t>
  </si>
  <si>
    <t>CAPITOLUL 68"Asig.si asistenta sociala"</t>
  </si>
  <si>
    <t>TITL.VIII Asistenta sociala</t>
  </si>
  <si>
    <t>CAPITOLUL 70"Servicii de dezv.publica"</t>
  </si>
  <si>
    <t>CAPITOLUL 84"Transporturi "</t>
  </si>
  <si>
    <t>TITL.IV. Subventii</t>
  </si>
  <si>
    <t>Titlul IX Alte cheltuieli</t>
  </si>
  <si>
    <t>Ordonator principal de credite,</t>
  </si>
  <si>
    <t>Ing. Morar Costan</t>
  </si>
  <si>
    <t>Buget 
initial</t>
  </si>
  <si>
    <t>Buget final 2011</t>
  </si>
  <si>
    <t>TITLUL V Fond de rezerva</t>
  </si>
  <si>
    <t xml:space="preserve">Spital </t>
  </si>
  <si>
    <t>Autofinantate</t>
  </si>
  <si>
    <t>CAPITOLUL 97 -"Fond de rezerva"</t>
  </si>
  <si>
    <t>Excedent din 2011</t>
  </si>
  <si>
    <t>Venituri  BL</t>
  </si>
  <si>
    <t>TOTAL VENITURI+excedent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</si>
</sst>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4" fontId="3" fillId="0" borderId="10" xfId="48" applyNumberFormat="1" applyFont="1" applyFill="1" applyBorder="1" applyAlignment="1">
      <alignment horizontal="center"/>
      <protection/>
    </xf>
    <xf numFmtId="4" fontId="4" fillId="0" borderId="0" xfId="48" applyNumberFormat="1" applyFont="1" applyFill="1" applyBorder="1">
      <alignment/>
      <protection/>
    </xf>
    <xf numFmtId="4" fontId="4" fillId="0" borderId="0" xfId="62" applyNumberFormat="1" applyFont="1" applyFill="1" applyBorder="1" applyAlignment="1">
      <alignment horizontal="center"/>
    </xf>
    <xf numFmtId="4" fontId="3" fillId="0" borderId="0" xfId="62" applyNumberFormat="1" applyFont="1" applyFill="1" applyBorder="1" applyAlignment="1">
      <alignment horizontal="center"/>
    </xf>
    <xf numFmtId="4" fontId="46" fillId="0" borderId="0" xfId="62" applyNumberFormat="1" applyFont="1" applyFill="1" applyBorder="1" applyAlignment="1">
      <alignment horizontal="center"/>
    </xf>
    <xf numFmtId="4" fontId="47" fillId="0" borderId="0" xfId="62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3" fillId="0" borderId="0" xfId="48" applyNumberFormat="1" applyFont="1" applyFill="1">
      <alignment/>
      <protection/>
    </xf>
    <xf numFmtId="4" fontId="4" fillId="0" borderId="0" xfId="48" applyNumberFormat="1" applyFont="1" applyFill="1">
      <alignment/>
      <protection/>
    </xf>
    <xf numFmtId="0" fontId="4" fillId="0" borderId="0" xfId="48" applyFont="1">
      <alignment/>
      <protection/>
    </xf>
    <xf numFmtId="4" fontId="3" fillId="0" borderId="0" xfId="48" applyNumberFormat="1" applyFont="1" applyFill="1" applyAlignment="1">
      <alignment horizontal="center"/>
      <protection/>
    </xf>
    <xf numFmtId="4" fontId="3" fillId="0" borderId="11" xfId="48" applyNumberFormat="1" applyFont="1" applyFill="1" applyBorder="1">
      <alignment/>
      <protection/>
    </xf>
    <xf numFmtId="4" fontId="3" fillId="0" borderId="10" xfId="48" applyNumberFormat="1" applyFont="1" applyFill="1" applyBorder="1">
      <alignment/>
      <protection/>
    </xf>
    <xf numFmtId="4" fontId="3" fillId="0" borderId="11" xfId="48" applyNumberFormat="1" applyFont="1" applyFill="1" applyBorder="1" applyAlignment="1">
      <alignment horizontal="center"/>
      <protection/>
    </xf>
    <xf numFmtId="4" fontId="3" fillId="0" borderId="0" xfId="48" applyNumberFormat="1" applyFont="1" applyFill="1" applyBorder="1">
      <alignment/>
      <protection/>
    </xf>
    <xf numFmtId="4" fontId="3" fillId="0" borderId="12" xfId="48" applyNumberFormat="1" applyFont="1" applyFill="1" applyBorder="1">
      <alignment/>
      <protection/>
    </xf>
    <xf numFmtId="1" fontId="3" fillId="0" borderId="13" xfId="48" applyNumberFormat="1" applyFont="1" applyFill="1" applyBorder="1">
      <alignment/>
      <protection/>
    </xf>
    <xf numFmtId="4" fontId="3" fillId="0" borderId="13" xfId="62" applyNumberFormat="1" applyFont="1" applyFill="1" applyBorder="1" applyAlignment="1">
      <alignment/>
    </xf>
    <xf numFmtId="4" fontId="3" fillId="0" borderId="12" xfId="62" applyNumberFormat="1" applyFont="1" applyFill="1" applyBorder="1" applyAlignment="1">
      <alignment/>
    </xf>
    <xf numFmtId="4" fontId="3" fillId="0" borderId="14" xfId="62" applyNumberFormat="1" applyFont="1" applyFill="1" applyBorder="1" applyAlignment="1">
      <alignment/>
    </xf>
    <xf numFmtId="4" fontId="3" fillId="0" borderId="15" xfId="62" applyNumberFormat="1" applyFont="1" applyFill="1" applyBorder="1" applyAlignment="1">
      <alignment/>
    </xf>
    <xf numFmtId="4" fontId="3" fillId="0" borderId="0" xfId="62" applyNumberFormat="1" applyFont="1" applyFill="1" applyBorder="1" applyAlignment="1">
      <alignment/>
    </xf>
    <xf numFmtId="1" fontId="3" fillId="0" borderId="12" xfId="48" applyNumberFormat="1" applyFont="1" applyFill="1" applyBorder="1">
      <alignment/>
      <protection/>
    </xf>
    <xf numFmtId="4" fontId="4" fillId="0" borderId="16" xfId="48" applyNumberFormat="1" applyFont="1" applyFill="1" applyBorder="1">
      <alignment/>
      <protection/>
    </xf>
    <xf numFmtId="1" fontId="4" fillId="0" borderId="17" xfId="48" applyNumberFormat="1" applyFont="1" applyFill="1" applyBorder="1">
      <alignment/>
      <protection/>
    </xf>
    <xf numFmtId="4" fontId="4" fillId="0" borderId="17" xfId="48" applyNumberFormat="1" applyFont="1" applyFill="1" applyBorder="1">
      <alignment/>
      <protection/>
    </xf>
    <xf numFmtId="4" fontId="4" fillId="0" borderId="14" xfId="62" applyNumberFormat="1" applyFont="1" applyFill="1" applyBorder="1" applyAlignment="1">
      <alignment/>
    </xf>
    <xf numFmtId="4" fontId="4" fillId="0" borderId="18" xfId="48" applyNumberFormat="1" applyFont="1" applyFill="1" applyBorder="1">
      <alignment/>
      <protection/>
    </xf>
    <xf numFmtId="1" fontId="4" fillId="0" borderId="16" xfId="48" applyNumberFormat="1" applyFont="1" applyFill="1" applyBorder="1">
      <alignment/>
      <protection/>
    </xf>
    <xf numFmtId="4" fontId="4" fillId="0" borderId="13" xfId="48" applyNumberFormat="1" applyFont="1" applyFill="1" applyBorder="1">
      <alignment/>
      <protection/>
    </xf>
    <xf numFmtId="4" fontId="4" fillId="0" borderId="19" xfId="62" applyNumberFormat="1" applyFont="1" applyFill="1" applyBorder="1" applyAlignment="1">
      <alignment/>
    </xf>
    <xf numFmtId="4" fontId="3" fillId="0" borderId="16" xfId="48" applyNumberFormat="1" applyFont="1" applyFill="1" applyBorder="1">
      <alignment/>
      <protection/>
    </xf>
    <xf numFmtId="1" fontId="3" fillId="0" borderId="17" xfId="48" applyNumberFormat="1" applyFont="1" applyFill="1" applyBorder="1" applyAlignment="1">
      <alignment horizontal="right"/>
      <protection/>
    </xf>
    <xf numFmtId="4" fontId="3" fillId="0" borderId="17" xfId="48" applyNumberFormat="1" applyFont="1" applyFill="1" applyBorder="1" applyAlignment="1">
      <alignment horizontal="right"/>
      <protection/>
    </xf>
    <xf numFmtId="4" fontId="3" fillId="0" borderId="20" xfId="48" applyNumberFormat="1" applyFont="1" applyFill="1" applyBorder="1" applyAlignment="1">
      <alignment horizontal="right"/>
      <protection/>
    </xf>
    <xf numFmtId="4" fontId="3" fillId="0" borderId="18" xfId="48" applyNumberFormat="1" applyFont="1" applyFill="1" applyBorder="1" applyAlignment="1">
      <alignment horizontal="right"/>
      <protection/>
    </xf>
    <xf numFmtId="1" fontId="3" fillId="0" borderId="16" xfId="48" applyNumberFormat="1" applyFont="1" applyFill="1" applyBorder="1" applyAlignment="1">
      <alignment horizontal="right"/>
      <protection/>
    </xf>
    <xf numFmtId="1" fontId="4" fillId="0" borderId="17" xfId="48" applyNumberFormat="1" applyFont="1" applyFill="1" applyBorder="1" applyAlignment="1">
      <alignment horizontal="right"/>
      <protection/>
    </xf>
    <xf numFmtId="4" fontId="4" fillId="0" borderId="13" xfId="48" applyNumberFormat="1" applyFont="1" applyFill="1" applyBorder="1" applyAlignment="1">
      <alignment horizontal="right"/>
      <protection/>
    </xf>
    <xf numFmtId="1" fontId="4" fillId="0" borderId="16" xfId="48" applyNumberFormat="1" applyFont="1" applyFill="1" applyBorder="1" applyAlignment="1">
      <alignment horizontal="right"/>
      <protection/>
    </xf>
    <xf numFmtId="4" fontId="3" fillId="0" borderId="21" xfId="62" applyNumberFormat="1" applyFont="1" applyFill="1" applyBorder="1" applyAlignment="1">
      <alignment/>
    </xf>
    <xf numFmtId="4" fontId="4" fillId="0" borderId="13" xfId="62" applyNumberFormat="1" applyFont="1" applyFill="1" applyBorder="1" applyAlignment="1">
      <alignment/>
    </xf>
    <xf numFmtId="1" fontId="3" fillId="0" borderId="17" xfId="48" applyNumberFormat="1" applyFont="1" applyFill="1" applyBorder="1">
      <alignment/>
      <protection/>
    </xf>
    <xf numFmtId="4" fontId="3" fillId="0" borderId="17" xfId="62" applyNumberFormat="1" applyFont="1" applyFill="1" applyBorder="1" applyAlignment="1">
      <alignment/>
    </xf>
    <xf numFmtId="4" fontId="3" fillId="0" borderId="20" xfId="62" applyNumberFormat="1" applyFont="1" applyFill="1" applyBorder="1" applyAlignment="1">
      <alignment/>
    </xf>
    <xf numFmtId="4" fontId="3" fillId="0" borderId="18" xfId="62" applyNumberFormat="1" applyFont="1" applyFill="1" applyBorder="1" applyAlignment="1">
      <alignment/>
    </xf>
    <xf numFmtId="1" fontId="3" fillId="0" borderId="16" xfId="48" applyNumberFormat="1" applyFont="1" applyFill="1" applyBorder="1">
      <alignment/>
      <protection/>
    </xf>
    <xf numFmtId="4" fontId="3" fillId="0" borderId="22" xfId="62" applyNumberFormat="1" applyFont="1" applyFill="1" applyBorder="1" applyAlignment="1">
      <alignment/>
    </xf>
    <xf numFmtId="4" fontId="4" fillId="0" borderId="20" xfId="48" applyNumberFormat="1" applyFont="1" applyFill="1" applyBorder="1">
      <alignment/>
      <protection/>
    </xf>
    <xf numFmtId="4" fontId="4" fillId="0" borderId="14" xfId="48" applyNumberFormat="1" applyFont="1" applyFill="1" applyBorder="1">
      <alignment/>
      <protection/>
    </xf>
    <xf numFmtId="4" fontId="4" fillId="0" borderId="20" xfId="62" applyNumberFormat="1" applyFont="1" applyFill="1" applyBorder="1" applyAlignment="1">
      <alignment/>
    </xf>
    <xf numFmtId="4" fontId="4" fillId="0" borderId="23" xfId="48" applyNumberFormat="1" applyFont="1" applyFill="1" applyBorder="1">
      <alignment/>
      <protection/>
    </xf>
    <xf numFmtId="4" fontId="4" fillId="0" borderId="24" xfId="48" applyNumberFormat="1" applyFont="1" applyFill="1" applyBorder="1">
      <alignment/>
      <protection/>
    </xf>
    <xf numFmtId="0" fontId="4" fillId="0" borderId="18" xfId="48" applyFont="1" applyFill="1" applyBorder="1">
      <alignment/>
      <protection/>
    </xf>
    <xf numFmtId="4" fontId="4" fillId="0" borderId="17" xfId="48" applyNumberFormat="1" applyFont="1" applyFill="1" applyBorder="1" applyAlignment="1">
      <alignment horizontal="right"/>
      <protection/>
    </xf>
    <xf numFmtId="4" fontId="4" fillId="0" borderId="25" xfId="48" applyNumberFormat="1" applyFont="1" applyFill="1" applyBorder="1">
      <alignment/>
      <protection/>
    </xf>
    <xf numFmtId="1" fontId="4" fillId="0" borderId="23" xfId="48" applyNumberFormat="1" applyFont="1" applyFill="1" applyBorder="1">
      <alignment/>
      <protection/>
    </xf>
    <xf numFmtId="1" fontId="4" fillId="0" borderId="26" xfId="48" applyNumberFormat="1" applyFont="1" applyFill="1" applyBorder="1">
      <alignment/>
      <protection/>
    </xf>
    <xf numFmtId="4" fontId="4" fillId="0" borderId="24" xfId="62" applyNumberFormat="1" applyFont="1" applyFill="1" applyBorder="1" applyAlignment="1">
      <alignment/>
    </xf>
    <xf numFmtId="4" fontId="4" fillId="0" borderId="21" xfId="48" applyNumberFormat="1" applyFont="1" applyFill="1" applyBorder="1">
      <alignment/>
      <protection/>
    </xf>
    <xf numFmtId="4" fontId="4" fillId="0" borderId="27" xfId="48" applyNumberFormat="1" applyFont="1" applyFill="1" applyBorder="1">
      <alignment/>
      <protection/>
    </xf>
    <xf numFmtId="4" fontId="4" fillId="0" borderId="18" xfId="62" applyNumberFormat="1" applyFont="1" applyFill="1" applyBorder="1" applyAlignment="1">
      <alignment/>
    </xf>
    <xf numFmtId="4" fontId="4" fillId="0" borderId="28" xfId="48" applyNumberFormat="1" applyFont="1" applyFill="1" applyBorder="1">
      <alignment/>
      <protection/>
    </xf>
    <xf numFmtId="4" fontId="4" fillId="0" borderId="29" xfId="48" applyNumberFormat="1" applyFont="1" applyFill="1" applyBorder="1">
      <alignment/>
      <protection/>
    </xf>
    <xf numFmtId="4" fontId="4" fillId="0" borderId="29" xfId="62" applyNumberFormat="1" applyFont="1" applyFill="1" applyBorder="1" applyAlignment="1">
      <alignment/>
    </xf>
    <xf numFmtId="0" fontId="4" fillId="0" borderId="0" xfId="48" applyFont="1" applyFill="1" applyBorder="1">
      <alignment/>
      <protection/>
    </xf>
    <xf numFmtId="4" fontId="4" fillId="0" borderId="0" xfId="48" applyNumberFormat="1" applyFont="1" applyFill="1" applyBorder="1" applyAlignment="1">
      <alignment horizontal="right"/>
      <protection/>
    </xf>
    <xf numFmtId="4" fontId="4" fillId="0" borderId="0" xfId="62" applyNumberFormat="1" applyFont="1" applyFill="1" applyBorder="1" applyAlignment="1">
      <alignment/>
    </xf>
    <xf numFmtId="3" fontId="4" fillId="0" borderId="0" xfId="48" applyNumberFormat="1" applyFont="1" applyFill="1" applyBorder="1">
      <alignment/>
      <protection/>
    </xf>
    <xf numFmtId="3" fontId="4" fillId="0" borderId="0" xfId="48" applyNumberFormat="1" applyFont="1" applyFill="1" applyBorder="1" applyAlignment="1">
      <alignment horizontal="right"/>
      <protection/>
    </xf>
    <xf numFmtId="4" fontId="4" fillId="0" borderId="30" xfId="48" applyNumberFormat="1" applyFont="1" applyFill="1" applyBorder="1">
      <alignment/>
      <protection/>
    </xf>
    <xf numFmtId="1" fontId="4" fillId="0" borderId="15" xfId="48" applyNumberFormat="1" applyFont="1" applyFill="1" applyBorder="1" applyAlignment="1">
      <alignment horizontal="right"/>
      <protection/>
    </xf>
    <xf numFmtId="4" fontId="4" fillId="0" borderId="15" xfId="48" applyNumberFormat="1" applyFont="1" applyFill="1" applyBorder="1">
      <alignment/>
      <protection/>
    </xf>
    <xf numFmtId="4" fontId="4" fillId="0" borderId="31" xfId="48" applyNumberFormat="1" applyFont="1" applyFill="1" applyBorder="1">
      <alignment/>
      <protection/>
    </xf>
    <xf numFmtId="4" fontId="4" fillId="0" borderId="32" xfId="48" applyNumberFormat="1" applyFont="1" applyFill="1" applyBorder="1">
      <alignment/>
      <protection/>
    </xf>
    <xf numFmtId="1" fontId="4" fillId="0" borderId="18" xfId="48" applyNumberFormat="1" applyFont="1" applyFill="1" applyBorder="1">
      <alignment/>
      <protection/>
    </xf>
    <xf numFmtId="4" fontId="4" fillId="0" borderId="33" xfId="48" applyNumberFormat="1" applyFont="1" applyFill="1" applyBorder="1">
      <alignment/>
      <protection/>
    </xf>
    <xf numFmtId="1" fontId="4" fillId="0" borderId="18" xfId="48" applyNumberFormat="1" applyFont="1" applyFill="1" applyBorder="1" applyAlignment="1">
      <alignment horizontal="right"/>
      <protection/>
    </xf>
    <xf numFmtId="4" fontId="3" fillId="0" borderId="34" xfId="48" applyNumberFormat="1" applyFont="1" applyFill="1" applyBorder="1">
      <alignment/>
      <protection/>
    </xf>
    <xf numFmtId="4" fontId="3" fillId="0" borderId="35" xfId="48" applyNumberFormat="1" applyFont="1" applyFill="1" applyBorder="1">
      <alignment/>
      <protection/>
    </xf>
    <xf numFmtId="0" fontId="3" fillId="0" borderId="0" xfId="48" applyFont="1" applyFill="1">
      <alignment/>
      <protection/>
    </xf>
    <xf numFmtId="3" fontId="3" fillId="0" borderId="0" xfId="48" applyNumberFormat="1" applyFont="1" applyFill="1" applyBorder="1">
      <alignment/>
      <protection/>
    </xf>
    <xf numFmtId="3" fontId="3" fillId="0" borderId="0" xfId="48" applyNumberFormat="1" applyFont="1" applyFill="1" applyBorder="1" applyAlignment="1">
      <alignment horizontal="right"/>
      <protection/>
    </xf>
    <xf numFmtId="4" fontId="4" fillId="33" borderId="31" xfId="48" applyNumberFormat="1" applyFont="1" applyFill="1" applyBorder="1">
      <alignment/>
      <protection/>
    </xf>
    <xf numFmtId="4" fontId="4" fillId="33" borderId="33" xfId="48" applyNumberFormat="1" applyFont="1" applyFill="1" applyBorder="1">
      <alignment/>
      <protection/>
    </xf>
    <xf numFmtId="4" fontId="3" fillId="33" borderId="36" xfId="48" applyNumberFormat="1" applyFont="1" applyFill="1" applyBorder="1">
      <alignment/>
      <protection/>
    </xf>
    <xf numFmtId="0" fontId="49" fillId="0" borderId="0" xfId="0" applyFont="1" applyAlignment="1">
      <alignment/>
    </xf>
    <xf numFmtId="0" fontId="6" fillId="0" borderId="0" xfId="48" applyFont="1">
      <alignment/>
      <protection/>
    </xf>
    <xf numFmtId="4" fontId="6" fillId="0" borderId="0" xfId="48" applyNumberFormat="1" applyFont="1" applyFill="1">
      <alignment/>
      <protection/>
    </xf>
    <xf numFmtId="4" fontId="5" fillId="0" borderId="0" xfId="48" applyNumberFormat="1" applyFont="1" applyFill="1" applyAlignment="1">
      <alignment horizontal="center"/>
      <protection/>
    </xf>
    <xf numFmtId="3" fontId="3" fillId="0" borderId="0" xfId="48" applyNumberFormat="1" applyFont="1" applyFill="1">
      <alignment/>
      <protection/>
    </xf>
    <xf numFmtId="3" fontId="4" fillId="0" borderId="0" xfId="48" applyNumberFormat="1" applyFont="1" applyFill="1">
      <alignment/>
      <protection/>
    </xf>
    <xf numFmtId="3" fontId="5" fillId="0" borderId="0" xfId="48" applyNumberFormat="1" applyFont="1" applyFill="1" applyAlignment="1">
      <alignment horizontal="center"/>
      <protection/>
    </xf>
    <xf numFmtId="3" fontId="3" fillId="0" borderId="10" xfId="48" applyNumberFormat="1" applyFont="1" applyFill="1" applyBorder="1" applyAlignment="1">
      <alignment wrapText="1"/>
      <protection/>
    </xf>
    <xf numFmtId="3" fontId="3" fillId="0" borderId="13" xfId="48" applyNumberFormat="1" applyFont="1" applyFill="1" applyBorder="1">
      <alignment/>
      <protection/>
    </xf>
    <xf numFmtId="3" fontId="4" fillId="0" borderId="17" xfId="48" applyNumberFormat="1" applyFont="1" applyFill="1" applyBorder="1">
      <alignment/>
      <protection/>
    </xf>
    <xf numFmtId="3" fontId="3" fillId="0" borderId="17" xfId="48" applyNumberFormat="1" applyFont="1" applyFill="1" applyBorder="1" applyAlignment="1">
      <alignment horizontal="right"/>
      <protection/>
    </xf>
    <xf numFmtId="3" fontId="3" fillId="0" borderId="13" xfId="48" applyNumberFormat="1" applyFont="1" applyFill="1" applyBorder="1" applyAlignment="1">
      <alignment horizontal="right"/>
      <protection/>
    </xf>
    <xf numFmtId="3" fontId="3" fillId="0" borderId="17" xfId="48" applyNumberFormat="1" applyFont="1" applyFill="1" applyBorder="1">
      <alignment/>
      <protection/>
    </xf>
    <xf numFmtId="3" fontId="3" fillId="0" borderId="10" xfId="48" applyNumberFormat="1" applyFont="1" applyFill="1" applyBorder="1">
      <alignment/>
      <protection/>
    </xf>
    <xf numFmtId="3" fontId="4" fillId="0" borderId="31" xfId="48" applyNumberFormat="1" applyFont="1" applyFill="1" applyBorder="1">
      <alignment/>
      <protection/>
    </xf>
    <xf numFmtId="3" fontId="4" fillId="0" borderId="33" xfId="48" applyNumberFormat="1" applyFont="1" applyFill="1" applyBorder="1">
      <alignment/>
      <protection/>
    </xf>
    <xf numFmtId="3" fontId="3" fillId="0" borderId="35" xfId="48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4" fillId="0" borderId="0" xfId="48" applyNumberFormat="1" applyFont="1">
      <alignment/>
      <protection/>
    </xf>
    <xf numFmtId="3" fontId="4" fillId="0" borderId="17" xfId="48" applyNumberFormat="1" applyFont="1" applyFill="1" applyBorder="1" applyAlignment="1">
      <alignment horizontal="right"/>
      <protection/>
    </xf>
    <xf numFmtId="3" fontId="4" fillId="0" borderId="16" xfId="48" applyNumberFormat="1" applyFont="1" applyFill="1" applyBorder="1" applyAlignment="1">
      <alignment horizontal="right"/>
      <protection/>
    </xf>
    <xf numFmtId="3" fontId="4" fillId="0" borderId="23" xfId="48" applyNumberFormat="1" applyFont="1" applyFill="1" applyBorder="1">
      <alignment/>
      <protection/>
    </xf>
    <xf numFmtId="3" fontId="4" fillId="0" borderId="25" xfId="48" applyNumberFormat="1" applyFont="1" applyFill="1" applyBorder="1">
      <alignment/>
      <protection/>
    </xf>
    <xf numFmtId="3" fontId="4" fillId="0" borderId="26" xfId="48" applyNumberFormat="1" applyFont="1" applyFill="1" applyBorder="1">
      <alignment/>
      <protection/>
    </xf>
    <xf numFmtId="3" fontId="3" fillId="0" borderId="37" xfId="48" applyNumberFormat="1" applyFont="1" applyFill="1" applyBorder="1">
      <alignment/>
      <protection/>
    </xf>
    <xf numFmtId="3" fontId="3" fillId="0" borderId="13" xfId="62" applyNumberFormat="1" applyFont="1" applyFill="1" applyBorder="1" applyAlignment="1">
      <alignment/>
    </xf>
    <xf numFmtId="3" fontId="3" fillId="0" borderId="12" xfId="62" applyNumberFormat="1" applyFont="1" applyFill="1" applyBorder="1" applyAlignment="1">
      <alignment/>
    </xf>
    <xf numFmtId="3" fontId="4" fillId="0" borderId="16" xfId="48" applyNumberFormat="1" applyFont="1" applyFill="1" applyBorder="1">
      <alignment/>
      <protection/>
    </xf>
    <xf numFmtId="3" fontId="3" fillId="0" borderId="16" xfId="48" applyNumberFormat="1" applyFont="1" applyFill="1" applyBorder="1" applyAlignment="1">
      <alignment horizontal="right"/>
      <protection/>
    </xf>
    <xf numFmtId="3" fontId="3" fillId="0" borderId="14" xfId="62" applyNumberFormat="1" applyFont="1" applyFill="1" applyBorder="1" applyAlignment="1">
      <alignment/>
    </xf>
    <xf numFmtId="3" fontId="3" fillId="0" borderId="17" xfId="62" applyNumberFormat="1" applyFont="1" applyFill="1" applyBorder="1" applyAlignment="1">
      <alignment/>
    </xf>
    <xf numFmtId="3" fontId="3" fillId="0" borderId="16" xfId="62" applyNumberFormat="1" applyFont="1" applyFill="1" applyBorder="1" applyAlignment="1">
      <alignment/>
    </xf>
    <xf numFmtId="3" fontId="3" fillId="0" borderId="11" xfId="48" applyNumberFormat="1" applyFont="1" applyFill="1" applyBorder="1">
      <alignment/>
      <protection/>
    </xf>
    <xf numFmtId="3" fontId="4" fillId="0" borderId="15" xfId="48" applyNumberFormat="1" applyFont="1" applyFill="1" applyBorder="1">
      <alignment/>
      <protection/>
    </xf>
    <xf numFmtId="3" fontId="4" fillId="0" borderId="18" xfId="48" applyNumberFormat="1" applyFont="1" applyFill="1" applyBorder="1">
      <alignment/>
      <protection/>
    </xf>
    <xf numFmtId="3" fontId="3" fillId="0" borderId="36" xfId="48" applyNumberFormat="1" applyFont="1" applyFill="1" applyBorder="1">
      <alignment/>
      <protection/>
    </xf>
    <xf numFmtId="4" fontId="4" fillId="0" borderId="26" xfId="48" applyNumberFormat="1" applyFont="1" applyFill="1" applyBorder="1">
      <alignment/>
      <protection/>
    </xf>
    <xf numFmtId="4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6" fillId="0" borderId="0" xfId="48" applyFont="1">
      <alignment/>
      <protection/>
    </xf>
    <xf numFmtId="0" fontId="50" fillId="0" borderId="0" xfId="48" applyFont="1">
      <alignment/>
      <protection/>
    </xf>
    <xf numFmtId="4" fontId="46" fillId="0" borderId="0" xfId="48" applyNumberFormat="1" applyFont="1" applyFill="1">
      <alignment/>
      <protection/>
    </xf>
    <xf numFmtId="0" fontId="30" fillId="0" borderId="0" xfId="0" applyFont="1" applyAlignment="1">
      <alignment/>
    </xf>
    <xf numFmtId="1" fontId="4" fillId="0" borderId="12" xfId="48" applyNumberFormat="1" applyFont="1" applyFill="1" applyBorder="1">
      <alignment/>
      <protection/>
    </xf>
    <xf numFmtId="4" fontId="4" fillId="0" borderId="38" xfId="48" applyNumberFormat="1" applyFont="1" applyFill="1" applyBorder="1">
      <alignment/>
      <protection/>
    </xf>
    <xf numFmtId="3" fontId="4" fillId="0" borderId="39" xfId="48" applyNumberFormat="1" applyFont="1" applyFill="1" applyBorder="1">
      <alignment/>
      <protection/>
    </xf>
    <xf numFmtId="4" fontId="4" fillId="0" borderId="40" xfId="48" applyNumberFormat="1" applyFont="1" applyFill="1" applyBorder="1">
      <alignment/>
      <protection/>
    </xf>
    <xf numFmtId="4" fontId="4" fillId="0" borderId="32" xfId="62" applyNumberFormat="1" applyFont="1" applyFill="1" applyBorder="1" applyAlignment="1">
      <alignment/>
    </xf>
    <xf numFmtId="3" fontId="4" fillId="0" borderId="13" xfId="48" applyNumberFormat="1" applyFont="1" applyFill="1" applyBorder="1">
      <alignment/>
      <protection/>
    </xf>
    <xf numFmtId="4" fontId="4" fillId="0" borderId="41" xfId="62" applyNumberFormat="1" applyFont="1" applyFill="1" applyBorder="1" applyAlignment="1">
      <alignment/>
    </xf>
    <xf numFmtId="4" fontId="4" fillId="0" borderId="42" xfId="48" applyNumberFormat="1" applyFont="1" applyFill="1" applyBorder="1">
      <alignment/>
      <protection/>
    </xf>
    <xf numFmtId="4" fontId="4" fillId="0" borderId="12" xfId="48" applyNumberFormat="1" applyFont="1" applyFill="1" applyBorder="1">
      <alignment/>
      <protection/>
    </xf>
    <xf numFmtId="1" fontId="3" fillId="0" borderId="13" xfId="48" applyNumberFormat="1" applyFont="1" applyFill="1" applyBorder="1" applyAlignment="1">
      <alignment horizontal="right"/>
      <protection/>
    </xf>
    <xf numFmtId="4" fontId="3" fillId="0" borderId="43" xfId="48" applyNumberFormat="1" applyFont="1" applyFill="1" applyBorder="1">
      <alignment/>
      <protection/>
    </xf>
    <xf numFmtId="4" fontId="5" fillId="0" borderId="18" xfId="48" applyNumberFormat="1" applyFont="1" applyFill="1" applyBorder="1" applyAlignment="1">
      <alignment horizontal="center"/>
      <protection/>
    </xf>
    <xf numFmtId="0" fontId="49" fillId="0" borderId="18" xfId="0" applyFont="1" applyBorder="1" applyAlignment="1">
      <alignment/>
    </xf>
    <xf numFmtId="4" fontId="5" fillId="0" borderId="30" xfId="48" applyNumberFormat="1" applyFont="1" applyFill="1" applyBorder="1" applyAlignment="1">
      <alignment horizontal="left"/>
      <protection/>
    </xf>
    <xf numFmtId="4" fontId="5" fillId="0" borderId="15" xfId="48" applyNumberFormat="1" applyFont="1" applyFill="1" applyBorder="1" applyAlignment="1">
      <alignment horizontal="center"/>
      <protection/>
    </xf>
    <xf numFmtId="0" fontId="49" fillId="0" borderId="15" xfId="0" applyFont="1" applyBorder="1" applyAlignment="1">
      <alignment/>
    </xf>
    <xf numFmtId="4" fontId="5" fillId="0" borderId="31" xfId="48" applyNumberFormat="1" applyFont="1" applyFill="1" applyBorder="1" applyAlignment="1">
      <alignment horizontal="right"/>
      <protection/>
    </xf>
    <xf numFmtId="4" fontId="5" fillId="0" borderId="32" xfId="48" applyNumberFormat="1" applyFont="1" applyFill="1" applyBorder="1" applyAlignment="1">
      <alignment horizontal="left"/>
      <protection/>
    </xf>
    <xf numFmtId="4" fontId="5" fillId="0" borderId="33" xfId="48" applyNumberFormat="1" applyFont="1" applyFill="1" applyBorder="1" applyAlignment="1">
      <alignment horizontal="right"/>
      <protection/>
    </xf>
    <xf numFmtId="4" fontId="5" fillId="0" borderId="34" xfId="48" applyNumberFormat="1" applyFont="1" applyFill="1" applyBorder="1" applyAlignment="1">
      <alignment horizontal="left"/>
      <protection/>
    </xf>
    <xf numFmtId="4" fontId="5" fillId="0" borderId="35" xfId="48" applyNumberFormat="1" applyFont="1" applyFill="1" applyBorder="1" applyAlignment="1">
      <alignment horizontal="center"/>
      <protection/>
    </xf>
    <xf numFmtId="0" fontId="49" fillId="0" borderId="35" xfId="0" applyFont="1" applyBorder="1" applyAlignment="1">
      <alignment/>
    </xf>
    <xf numFmtId="4" fontId="5" fillId="0" borderId="36" xfId="48" applyNumberFormat="1" applyFont="1" applyFill="1" applyBorder="1" applyAlignment="1">
      <alignment horizontal="right"/>
      <protection/>
    </xf>
    <xf numFmtId="4" fontId="5" fillId="0" borderId="0" xfId="48" applyNumberFormat="1" applyFont="1" applyFill="1" applyAlignment="1">
      <alignment horizontal="center"/>
      <protection/>
    </xf>
    <xf numFmtId="4" fontId="3" fillId="0" borderId="0" xfId="48" applyNumberFormat="1" applyFont="1" applyFill="1" applyAlignment="1">
      <alignment horizontal="center"/>
      <protection/>
    </xf>
    <xf numFmtId="4" fontId="4" fillId="0" borderId="0" xfId="48" applyNumberFormat="1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  <cellStyle name="Virgulă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tabSelected="1" zoomScalePageLayoutView="0" workbookViewId="0" topLeftCell="A1">
      <selection activeCell="R1" sqref="R1:W93"/>
    </sheetView>
  </sheetViews>
  <sheetFormatPr defaultColWidth="9.140625" defaultRowHeight="15"/>
  <cols>
    <col min="1" max="1" width="4.00390625" style="0" customWidth="1"/>
    <col min="2" max="2" width="28.28125" style="0" customWidth="1"/>
    <col min="3" max="3" width="6.421875" style="0" customWidth="1"/>
    <col min="4" max="4" width="13.421875" style="104" customWidth="1"/>
    <col min="5" max="5" width="11.28125" style="0" customWidth="1"/>
    <col min="6" max="6" width="11.140625" style="0" customWidth="1"/>
    <col min="7" max="7" width="12.140625" style="127" customWidth="1"/>
    <col min="8" max="8" width="3.421875" style="132" customWidth="1"/>
    <col min="9" max="9" width="4.57421875" style="0" customWidth="1"/>
    <col min="10" max="10" width="26.57421875" style="0" customWidth="1"/>
    <col min="11" max="11" width="7.8515625" style="0" customWidth="1"/>
    <col min="12" max="12" width="13.28125" style="104" customWidth="1"/>
    <col min="13" max="13" width="14.421875" style="0" customWidth="1"/>
    <col min="14" max="14" width="13.57421875" style="0" customWidth="1"/>
    <col min="15" max="15" width="14.00390625" style="0" customWidth="1"/>
    <col min="16" max="17" width="9.140625" style="0" customWidth="1"/>
    <col min="18" max="18" width="27.7109375" style="0" customWidth="1"/>
    <col min="19" max="19" width="8.28125" style="0" customWidth="1"/>
    <col min="20" max="20" width="11.8515625" style="104" customWidth="1"/>
    <col min="21" max="21" width="14.28125" style="0" customWidth="1"/>
    <col min="22" max="23" width="13.57421875" style="0" customWidth="1"/>
  </cols>
  <sheetData>
    <row r="1" spans="1:29" ht="15">
      <c r="A1" s="7"/>
      <c r="B1" s="8" t="s">
        <v>0</v>
      </c>
      <c r="C1" s="8"/>
      <c r="D1" s="91"/>
      <c r="E1" s="8"/>
      <c r="F1" s="8"/>
      <c r="G1" s="9"/>
      <c r="H1" s="129"/>
      <c r="I1" s="10"/>
      <c r="J1" s="8" t="s">
        <v>0</v>
      </c>
      <c r="K1" s="10"/>
      <c r="L1" s="105"/>
      <c r="M1" s="10"/>
      <c r="N1" s="10"/>
      <c r="O1" s="10"/>
      <c r="P1" s="10"/>
      <c r="Q1" s="10"/>
      <c r="R1" s="8" t="s">
        <v>0</v>
      </c>
      <c r="S1" s="10"/>
      <c r="T1" s="105"/>
      <c r="U1" s="10"/>
      <c r="V1" s="10"/>
      <c r="W1" s="10"/>
      <c r="X1" s="10"/>
      <c r="Y1" s="10"/>
      <c r="Z1" s="7"/>
      <c r="AA1" s="7"/>
      <c r="AB1" s="7"/>
      <c r="AC1" s="7"/>
    </row>
    <row r="2" spans="1:29" ht="15">
      <c r="A2" s="7"/>
      <c r="B2" s="9" t="s">
        <v>1</v>
      </c>
      <c r="C2" s="9"/>
      <c r="D2" s="92"/>
      <c r="E2" s="9"/>
      <c r="F2" s="9"/>
      <c r="G2" s="9"/>
      <c r="H2" s="129"/>
      <c r="I2" s="10"/>
      <c r="J2" s="9" t="s">
        <v>1</v>
      </c>
      <c r="K2" s="10"/>
      <c r="L2" s="105"/>
      <c r="M2" s="10"/>
      <c r="N2" s="10"/>
      <c r="O2" s="10"/>
      <c r="P2" s="10"/>
      <c r="Q2" s="10"/>
      <c r="R2" s="9" t="s">
        <v>1</v>
      </c>
      <c r="S2" s="10"/>
      <c r="T2" s="105"/>
      <c r="U2" s="10"/>
      <c r="V2" s="10"/>
      <c r="W2" s="10"/>
      <c r="X2" s="10"/>
      <c r="Y2" s="10"/>
      <c r="Z2" s="7"/>
      <c r="AA2" s="7"/>
      <c r="AB2" s="7"/>
      <c r="AC2" s="7"/>
    </row>
    <row r="3" spans="1:29" ht="15">
      <c r="A3" s="7"/>
      <c r="B3" s="157" t="s">
        <v>2</v>
      </c>
      <c r="C3" s="157"/>
      <c r="D3" s="157"/>
      <c r="E3" s="157"/>
      <c r="F3" s="157"/>
      <c r="G3" s="157"/>
      <c r="H3" s="129"/>
      <c r="I3" s="10"/>
      <c r="J3" s="157" t="s">
        <v>2</v>
      </c>
      <c r="K3" s="157"/>
      <c r="L3" s="157"/>
      <c r="M3" s="157"/>
      <c r="N3" s="157"/>
      <c r="O3" s="157"/>
      <c r="P3" s="11"/>
      <c r="Q3" s="11"/>
      <c r="R3" s="157" t="s">
        <v>2</v>
      </c>
      <c r="S3" s="157"/>
      <c r="T3" s="157"/>
      <c r="U3" s="157"/>
      <c r="V3" s="157"/>
      <c r="W3" s="157"/>
      <c r="X3" s="10"/>
      <c r="Y3" s="10"/>
      <c r="Z3" s="7"/>
      <c r="AA3" s="7"/>
      <c r="AB3" s="7"/>
      <c r="AC3" s="7"/>
    </row>
    <row r="4" spans="2:25" s="87" customFormat="1" ht="12">
      <c r="B4" s="156" t="s">
        <v>3</v>
      </c>
      <c r="C4" s="156"/>
      <c r="D4" s="156"/>
      <c r="E4" s="156"/>
      <c r="F4" s="156"/>
      <c r="G4" s="156"/>
      <c r="H4" s="130"/>
      <c r="I4" s="88"/>
      <c r="J4" s="156" t="s">
        <v>4</v>
      </c>
      <c r="K4" s="156"/>
      <c r="L4" s="156"/>
      <c r="M4" s="156"/>
      <c r="N4" s="156"/>
      <c r="O4" s="156"/>
      <c r="P4" s="89"/>
      <c r="Q4" s="89"/>
      <c r="R4" s="156" t="s">
        <v>5</v>
      </c>
      <c r="S4" s="156"/>
      <c r="T4" s="156"/>
      <c r="U4" s="156"/>
      <c r="V4" s="156"/>
      <c r="W4" s="156"/>
      <c r="X4" s="88"/>
      <c r="Y4" s="88"/>
    </row>
    <row r="5" spans="2:25" s="87" customFormat="1" ht="12.75" thickBot="1">
      <c r="B5" s="90"/>
      <c r="C5" s="90"/>
      <c r="D5" s="90"/>
      <c r="E5" s="90"/>
      <c r="F5" s="90"/>
      <c r="G5" s="90"/>
      <c r="H5" s="130"/>
      <c r="I5" s="88"/>
      <c r="J5" s="90"/>
      <c r="K5" s="90"/>
      <c r="L5" s="90"/>
      <c r="M5" s="90"/>
      <c r="N5" s="90"/>
      <c r="O5" s="90"/>
      <c r="P5" s="89"/>
      <c r="Q5" s="89"/>
      <c r="R5" s="90"/>
      <c r="S5" s="90"/>
      <c r="T5" s="90"/>
      <c r="U5" s="90"/>
      <c r="V5" s="90"/>
      <c r="W5" s="90"/>
      <c r="X5" s="88"/>
      <c r="Y5" s="88"/>
    </row>
    <row r="6" spans="2:25" s="87" customFormat="1" ht="12">
      <c r="B6" s="146" t="s">
        <v>50</v>
      </c>
      <c r="C6" s="147"/>
      <c r="D6" s="148"/>
      <c r="E6" s="147"/>
      <c r="F6" s="147"/>
      <c r="G6" s="149">
        <v>50814000</v>
      </c>
      <c r="H6" s="130"/>
      <c r="I6" s="88"/>
      <c r="J6" s="146" t="s">
        <v>50</v>
      </c>
      <c r="K6" s="147"/>
      <c r="L6" s="147"/>
      <c r="M6" s="148"/>
      <c r="N6" s="147"/>
      <c r="O6" s="149">
        <v>8908570</v>
      </c>
      <c r="P6" s="89"/>
      <c r="Q6" s="89"/>
      <c r="R6" s="146" t="s">
        <v>50</v>
      </c>
      <c r="S6" s="147"/>
      <c r="T6" s="147"/>
      <c r="U6" s="148"/>
      <c r="V6" s="147"/>
      <c r="W6" s="149">
        <v>41905430</v>
      </c>
      <c r="X6" s="88"/>
      <c r="Y6" s="88"/>
    </row>
    <row r="7" spans="2:25" s="87" customFormat="1" ht="12">
      <c r="B7" s="150" t="s">
        <v>49</v>
      </c>
      <c r="C7" s="144"/>
      <c r="D7" s="145"/>
      <c r="E7" s="144"/>
      <c r="F7" s="144"/>
      <c r="G7" s="151">
        <v>1466932</v>
      </c>
      <c r="H7" s="130"/>
      <c r="I7" s="88"/>
      <c r="J7" s="150" t="s">
        <v>49</v>
      </c>
      <c r="K7" s="144"/>
      <c r="L7" s="144"/>
      <c r="M7" s="145"/>
      <c r="N7" s="144"/>
      <c r="O7" s="151">
        <v>1466932</v>
      </c>
      <c r="P7" s="89"/>
      <c r="Q7" s="89"/>
      <c r="R7" s="150" t="s">
        <v>49</v>
      </c>
      <c r="S7" s="144"/>
      <c r="T7" s="144"/>
      <c r="U7" s="145"/>
      <c r="V7" s="144"/>
      <c r="W7" s="151">
        <v>0</v>
      </c>
      <c r="X7" s="88"/>
      <c r="Y7" s="88"/>
    </row>
    <row r="8" spans="2:25" s="87" customFormat="1" ht="12.75" thickBot="1">
      <c r="B8" s="152" t="s">
        <v>51</v>
      </c>
      <c r="C8" s="153"/>
      <c r="D8" s="154"/>
      <c r="E8" s="153"/>
      <c r="F8" s="153"/>
      <c r="G8" s="155">
        <f>SUM(G6:G7)</f>
        <v>52280932</v>
      </c>
      <c r="H8" s="130"/>
      <c r="I8" s="88"/>
      <c r="J8" s="152" t="s">
        <v>51</v>
      </c>
      <c r="K8" s="153"/>
      <c r="L8" s="153"/>
      <c r="M8" s="154"/>
      <c r="N8" s="153"/>
      <c r="O8" s="155">
        <f>SUM(O6:O7)</f>
        <v>10375502</v>
      </c>
      <c r="P8" s="89"/>
      <c r="Q8" s="89"/>
      <c r="R8" s="152" t="s">
        <v>51</v>
      </c>
      <c r="S8" s="153"/>
      <c r="T8" s="153"/>
      <c r="U8" s="154"/>
      <c r="V8" s="153"/>
      <c r="W8" s="155">
        <f>SUM(W6:W7)</f>
        <v>41905430</v>
      </c>
      <c r="X8" s="88"/>
      <c r="Y8" s="88"/>
    </row>
    <row r="9" spans="2:25" s="87" customFormat="1" ht="5.25" customHeight="1" thickBot="1">
      <c r="B9" s="90"/>
      <c r="C9" s="90"/>
      <c r="D9" s="93"/>
      <c r="E9" s="90"/>
      <c r="F9" s="90"/>
      <c r="G9" s="90"/>
      <c r="H9" s="130"/>
      <c r="I9" s="88"/>
      <c r="J9" s="90"/>
      <c r="K9" s="90"/>
      <c r="L9" s="93"/>
      <c r="M9" s="90"/>
      <c r="N9" s="90"/>
      <c r="O9" s="90"/>
      <c r="P9" s="89"/>
      <c r="Q9" s="89"/>
      <c r="R9" s="90"/>
      <c r="S9" s="90"/>
      <c r="T9" s="93"/>
      <c r="U9" s="90"/>
      <c r="V9" s="90"/>
      <c r="W9" s="90"/>
      <c r="X9" s="88"/>
      <c r="Y9" s="88"/>
    </row>
    <row r="10" spans="1:29" ht="24" thickBot="1">
      <c r="A10" s="7"/>
      <c r="B10" s="12" t="s">
        <v>6</v>
      </c>
      <c r="C10" s="13" t="s">
        <v>7</v>
      </c>
      <c r="D10" s="94" t="s">
        <v>43</v>
      </c>
      <c r="E10" s="1" t="s">
        <v>44</v>
      </c>
      <c r="F10" s="14" t="s">
        <v>9</v>
      </c>
      <c r="G10" s="13" t="s">
        <v>10</v>
      </c>
      <c r="H10" s="129"/>
      <c r="I10" s="10"/>
      <c r="J10" s="12" t="s">
        <v>6</v>
      </c>
      <c r="K10" s="13" t="s">
        <v>7</v>
      </c>
      <c r="L10" s="94" t="s">
        <v>43</v>
      </c>
      <c r="M10" s="1" t="s">
        <v>8</v>
      </c>
      <c r="N10" s="1" t="s">
        <v>9</v>
      </c>
      <c r="O10" s="13" t="s">
        <v>10</v>
      </c>
      <c r="P10" s="15"/>
      <c r="Q10" s="15"/>
      <c r="R10" s="12" t="s">
        <v>6</v>
      </c>
      <c r="S10" s="13" t="s">
        <v>7</v>
      </c>
      <c r="T10" s="94" t="s">
        <v>43</v>
      </c>
      <c r="U10" s="1" t="s">
        <v>8</v>
      </c>
      <c r="V10" s="1" t="s">
        <v>9</v>
      </c>
      <c r="W10" s="13" t="s">
        <v>10</v>
      </c>
      <c r="X10" s="10"/>
      <c r="Y10" s="10"/>
      <c r="Z10" s="7"/>
      <c r="AA10" s="7"/>
      <c r="AB10" s="7"/>
      <c r="AC10" s="7"/>
    </row>
    <row r="11" spans="1:29" ht="15">
      <c r="A11" s="7"/>
      <c r="B11" s="16" t="s">
        <v>11</v>
      </c>
      <c r="C11" s="17">
        <v>5102</v>
      </c>
      <c r="D11" s="95">
        <f>SUM(D12:D17)</f>
        <v>4180000</v>
      </c>
      <c r="E11" s="112">
        <v>5074530</v>
      </c>
      <c r="F11" s="113">
        <v>4512089.29</v>
      </c>
      <c r="G11" s="112">
        <f>SUM(G12:G17)</f>
        <v>4039846</v>
      </c>
      <c r="H11" s="129"/>
      <c r="I11" s="10"/>
      <c r="J11" s="16" t="s">
        <v>11</v>
      </c>
      <c r="K11" s="17">
        <v>5102</v>
      </c>
      <c r="L11" s="95">
        <f>SUM(L12:L17)</f>
        <v>385000</v>
      </c>
      <c r="M11" s="18">
        <v>875150</v>
      </c>
      <c r="N11" s="20">
        <v>383129.29</v>
      </c>
      <c r="O11" s="21">
        <f>SUM(O12:O17)</f>
        <v>83952</v>
      </c>
      <c r="P11" s="22"/>
      <c r="Q11" s="22"/>
      <c r="R11" s="16" t="s">
        <v>11</v>
      </c>
      <c r="S11" s="23">
        <v>5102</v>
      </c>
      <c r="T11" s="95">
        <f>SUM(T12:T17)</f>
        <v>3795000</v>
      </c>
      <c r="U11" s="18">
        <v>4199380</v>
      </c>
      <c r="V11" s="20">
        <v>4138960</v>
      </c>
      <c r="W11" s="21">
        <f>SUM(W12:W17)</f>
        <v>3955894</v>
      </c>
      <c r="X11" s="10"/>
      <c r="Y11" s="9"/>
      <c r="Z11" s="7"/>
      <c r="AA11" s="7"/>
      <c r="AB11" s="7"/>
      <c r="AC11" s="7"/>
    </row>
    <row r="12" spans="1:29" ht="15">
      <c r="A12" s="7"/>
      <c r="B12" s="24" t="s">
        <v>12</v>
      </c>
      <c r="C12" s="25">
        <v>10</v>
      </c>
      <c r="D12" s="96">
        <f aca="true" t="shared" si="0" ref="D12:D17">L12+T12</f>
        <v>2802000</v>
      </c>
      <c r="E12" s="96">
        <v>3052649</v>
      </c>
      <c r="F12" s="114">
        <v>3052649</v>
      </c>
      <c r="G12" s="96">
        <v>2812894</v>
      </c>
      <c r="H12" s="129"/>
      <c r="I12" s="10"/>
      <c r="J12" s="24" t="s">
        <v>12</v>
      </c>
      <c r="K12" s="25">
        <v>10</v>
      </c>
      <c r="L12" s="96"/>
      <c r="M12" s="26"/>
      <c r="N12" s="27"/>
      <c r="O12" s="28"/>
      <c r="P12" s="2"/>
      <c r="Q12" s="2"/>
      <c r="R12" s="24" t="s">
        <v>12</v>
      </c>
      <c r="S12" s="29">
        <v>10</v>
      </c>
      <c r="T12" s="96">
        <v>2802000</v>
      </c>
      <c r="U12" s="26">
        <v>3052649</v>
      </c>
      <c r="V12" s="27">
        <v>3052649</v>
      </c>
      <c r="W12" s="28">
        <f>G12</f>
        <v>2812894</v>
      </c>
      <c r="X12" s="9"/>
      <c r="Y12" s="10"/>
      <c r="Z12" s="7"/>
      <c r="AA12" s="7"/>
      <c r="AB12" s="7"/>
      <c r="AC12" s="7"/>
    </row>
    <row r="13" spans="1:29" ht="15">
      <c r="A13" s="7"/>
      <c r="B13" s="24" t="s">
        <v>13</v>
      </c>
      <c r="C13" s="25">
        <v>20</v>
      </c>
      <c r="D13" s="96">
        <f t="shared" si="0"/>
        <v>900000</v>
      </c>
      <c r="E13" s="96">
        <v>1053731</v>
      </c>
      <c r="F13" s="114">
        <v>993407</v>
      </c>
      <c r="G13" s="96">
        <f>O13+W13</f>
        <v>1050000</v>
      </c>
      <c r="H13" s="129"/>
      <c r="I13" s="10"/>
      <c r="J13" s="24" t="s">
        <v>13</v>
      </c>
      <c r="K13" s="25">
        <v>20</v>
      </c>
      <c r="L13" s="96"/>
      <c r="M13" s="26"/>
      <c r="N13" s="27"/>
      <c r="O13" s="28"/>
      <c r="P13" s="2"/>
      <c r="Q13" s="2"/>
      <c r="R13" s="24" t="s">
        <v>13</v>
      </c>
      <c r="S13" s="29">
        <v>20</v>
      </c>
      <c r="T13" s="96">
        <v>900000</v>
      </c>
      <c r="U13" s="26">
        <v>1053731</v>
      </c>
      <c r="V13" s="27">
        <v>993407</v>
      </c>
      <c r="W13" s="28">
        <v>1050000</v>
      </c>
      <c r="X13" s="10"/>
      <c r="Y13" s="10"/>
      <c r="Z13" s="7"/>
      <c r="AA13" s="7"/>
      <c r="AB13" s="7"/>
      <c r="AC13" s="7"/>
    </row>
    <row r="14" spans="1:29" ht="15">
      <c r="A14" s="7"/>
      <c r="B14" s="24" t="s">
        <v>14</v>
      </c>
      <c r="C14" s="25">
        <v>56</v>
      </c>
      <c r="D14" s="96">
        <f t="shared" si="0"/>
        <v>315000</v>
      </c>
      <c r="E14" s="96">
        <v>794110</v>
      </c>
      <c r="F14" s="114">
        <v>305119</v>
      </c>
      <c r="G14" s="96">
        <f>O14+W14</f>
        <v>433952</v>
      </c>
      <c r="H14" s="129"/>
      <c r="I14" s="10"/>
      <c r="J14" s="24" t="s">
        <v>14</v>
      </c>
      <c r="K14" s="25">
        <v>56</v>
      </c>
      <c r="L14" s="96">
        <v>315000</v>
      </c>
      <c r="M14" s="30">
        <v>794110</v>
      </c>
      <c r="N14" s="27">
        <v>305119</v>
      </c>
      <c r="O14" s="28">
        <v>433952</v>
      </c>
      <c r="P14" s="2"/>
      <c r="Q14" s="2"/>
      <c r="R14" s="24" t="s">
        <v>14</v>
      </c>
      <c r="S14" s="29">
        <v>56</v>
      </c>
      <c r="T14" s="96"/>
      <c r="U14" s="30"/>
      <c r="V14" s="27"/>
      <c r="W14" s="28"/>
      <c r="X14" s="10"/>
      <c r="Y14" s="10"/>
      <c r="Z14" s="7"/>
      <c r="AA14" s="7"/>
      <c r="AB14" s="7"/>
      <c r="AC14" s="7"/>
    </row>
    <row r="15" spans="1:29" ht="15">
      <c r="A15" s="7"/>
      <c r="B15" s="24" t="s">
        <v>15</v>
      </c>
      <c r="C15" s="25">
        <v>71</v>
      </c>
      <c r="D15" s="96">
        <f t="shared" si="0"/>
        <v>70000</v>
      </c>
      <c r="E15" s="96">
        <v>81040</v>
      </c>
      <c r="F15" s="114">
        <v>78010.29</v>
      </c>
      <c r="G15" s="96">
        <f>O15+W15</f>
        <v>210000</v>
      </c>
      <c r="H15" s="129"/>
      <c r="I15" s="10"/>
      <c r="J15" s="24" t="s">
        <v>15</v>
      </c>
      <c r="K15" s="25">
        <v>71</v>
      </c>
      <c r="L15" s="96">
        <v>70000</v>
      </c>
      <c r="M15" s="30">
        <v>81040</v>
      </c>
      <c r="N15" s="31">
        <v>78010.29</v>
      </c>
      <c r="O15" s="28">
        <v>210000</v>
      </c>
      <c r="P15" s="2"/>
      <c r="Q15" s="2"/>
      <c r="R15" s="24" t="s">
        <v>15</v>
      </c>
      <c r="S15" s="29">
        <v>71</v>
      </c>
      <c r="T15" s="96"/>
      <c r="U15" s="30"/>
      <c r="V15" s="27"/>
      <c r="W15" s="28"/>
      <c r="X15" s="10"/>
      <c r="Y15" s="10"/>
      <c r="Z15" s="7"/>
      <c r="AA15" s="7"/>
      <c r="AB15" s="7"/>
      <c r="AC15" s="7"/>
    </row>
    <row r="16" spans="1:29" ht="15">
      <c r="A16" s="7"/>
      <c r="B16" s="24" t="s">
        <v>16</v>
      </c>
      <c r="C16" s="25">
        <v>81</v>
      </c>
      <c r="D16" s="96">
        <f t="shared" si="0"/>
        <v>93000</v>
      </c>
      <c r="E16" s="96">
        <v>93000</v>
      </c>
      <c r="F16" s="114">
        <v>92904</v>
      </c>
      <c r="G16" s="96">
        <f>O16+W16</f>
        <v>93000</v>
      </c>
      <c r="H16" s="129"/>
      <c r="I16" s="10"/>
      <c r="J16" s="24" t="s">
        <v>16</v>
      </c>
      <c r="K16" s="25">
        <v>81</v>
      </c>
      <c r="L16" s="96"/>
      <c r="M16" s="30"/>
      <c r="N16" s="27"/>
      <c r="O16" s="28"/>
      <c r="P16" s="2"/>
      <c r="Q16" s="2"/>
      <c r="R16" s="24" t="s">
        <v>16</v>
      </c>
      <c r="S16" s="29">
        <v>81</v>
      </c>
      <c r="T16" s="96">
        <v>93000</v>
      </c>
      <c r="U16" s="30">
        <v>93000</v>
      </c>
      <c r="V16" s="27">
        <v>92904</v>
      </c>
      <c r="W16" s="28">
        <v>93000</v>
      </c>
      <c r="X16" s="10"/>
      <c r="Y16" s="10"/>
      <c r="Z16" s="7"/>
      <c r="AA16" s="7"/>
      <c r="AB16" s="7"/>
      <c r="AC16" s="7"/>
    </row>
    <row r="17" spans="1:29" ht="15">
      <c r="A17" s="7"/>
      <c r="B17" s="24" t="s">
        <v>17</v>
      </c>
      <c r="C17" s="25">
        <v>85</v>
      </c>
      <c r="D17" s="96">
        <f t="shared" si="0"/>
        <v>0</v>
      </c>
      <c r="E17" s="96">
        <v>0</v>
      </c>
      <c r="F17" s="114">
        <v>-10000</v>
      </c>
      <c r="G17" s="96">
        <f>O17+W17</f>
        <v>-560000</v>
      </c>
      <c r="H17" s="129"/>
      <c r="I17" s="10"/>
      <c r="J17" s="24" t="s">
        <v>17</v>
      </c>
      <c r="K17" s="25">
        <v>85</v>
      </c>
      <c r="L17" s="96"/>
      <c r="M17" s="30">
        <v>0</v>
      </c>
      <c r="N17" s="27">
        <v>0</v>
      </c>
      <c r="O17" s="28">
        <v>-560000</v>
      </c>
      <c r="P17" s="2"/>
      <c r="Q17" s="2"/>
      <c r="R17" s="24" t="s">
        <v>17</v>
      </c>
      <c r="S17" s="29">
        <v>85</v>
      </c>
      <c r="T17" s="96"/>
      <c r="U17" s="30">
        <v>0</v>
      </c>
      <c r="V17" s="27">
        <v>-10000</v>
      </c>
      <c r="W17" s="28">
        <v>0</v>
      </c>
      <c r="X17" s="10"/>
      <c r="Y17" s="10"/>
      <c r="Z17" s="7"/>
      <c r="AA17" s="7"/>
      <c r="AB17" s="7"/>
      <c r="AC17" s="7"/>
    </row>
    <row r="18" spans="1:29" ht="15">
      <c r="A18" s="7"/>
      <c r="B18" s="32" t="s">
        <v>18</v>
      </c>
      <c r="C18" s="33">
        <v>5402</v>
      </c>
      <c r="D18" s="97">
        <f>SUM(D19:D21)</f>
        <v>2203000</v>
      </c>
      <c r="E18" s="97">
        <v>325910</v>
      </c>
      <c r="F18" s="115">
        <v>316169</v>
      </c>
      <c r="G18" s="97">
        <f>SUM(G19:G21)</f>
        <v>282925</v>
      </c>
      <c r="H18" s="129"/>
      <c r="I18" s="10"/>
      <c r="J18" s="32" t="s">
        <v>18</v>
      </c>
      <c r="K18" s="33">
        <v>5402</v>
      </c>
      <c r="L18" s="97">
        <f>SUM(L19:L21)</f>
        <v>0</v>
      </c>
      <c r="M18" s="34">
        <v>0</v>
      </c>
      <c r="N18" s="35">
        <v>0</v>
      </c>
      <c r="O18" s="36">
        <v>0</v>
      </c>
      <c r="P18" s="15"/>
      <c r="Q18" s="15"/>
      <c r="R18" s="32" t="s">
        <v>18</v>
      </c>
      <c r="S18" s="37">
        <v>5402</v>
      </c>
      <c r="T18" s="97">
        <f>SUM(T19:T21)</f>
        <v>2203000</v>
      </c>
      <c r="U18" s="34">
        <v>325910</v>
      </c>
      <c r="V18" s="34">
        <v>316169</v>
      </c>
      <c r="W18" s="36">
        <f>SUM(W19:W21)</f>
        <v>282925</v>
      </c>
      <c r="X18" s="10"/>
      <c r="Y18" s="9"/>
      <c r="Z18" s="7"/>
      <c r="AA18" s="7"/>
      <c r="AB18" s="7"/>
      <c r="AC18" s="7"/>
    </row>
    <row r="19" spans="1:29" ht="15">
      <c r="A19" s="7"/>
      <c r="B19" s="24" t="s">
        <v>12</v>
      </c>
      <c r="C19" s="38">
        <v>10</v>
      </c>
      <c r="D19" s="96">
        <f>L19+T19</f>
        <v>207000</v>
      </c>
      <c r="E19" s="96">
        <v>243410</v>
      </c>
      <c r="F19" s="114">
        <v>241567</v>
      </c>
      <c r="G19" s="96">
        <v>222925</v>
      </c>
      <c r="H19" s="129"/>
      <c r="I19" s="10"/>
      <c r="J19" s="24" t="s">
        <v>12</v>
      </c>
      <c r="K19" s="38">
        <v>10</v>
      </c>
      <c r="L19" s="106"/>
      <c r="M19" s="39"/>
      <c r="N19" s="27"/>
      <c r="O19" s="28"/>
      <c r="P19" s="2"/>
      <c r="Q19" s="2"/>
      <c r="R19" s="24" t="s">
        <v>12</v>
      </c>
      <c r="S19" s="40">
        <v>10</v>
      </c>
      <c r="T19" s="106">
        <v>207000</v>
      </c>
      <c r="U19" s="26">
        <v>243410</v>
      </c>
      <c r="V19" s="27">
        <v>241567</v>
      </c>
      <c r="W19" s="28">
        <f>G19</f>
        <v>222925</v>
      </c>
      <c r="X19" s="9"/>
      <c r="Y19" s="10"/>
      <c r="Z19" s="7"/>
      <c r="AA19" s="7"/>
      <c r="AB19" s="7"/>
      <c r="AC19" s="7"/>
    </row>
    <row r="20" spans="1:29" ht="15">
      <c r="A20" s="7"/>
      <c r="B20" s="24" t="s">
        <v>19</v>
      </c>
      <c r="C20" s="38">
        <v>20</v>
      </c>
      <c r="D20" s="96">
        <f>L20+T20</f>
        <v>80000</v>
      </c>
      <c r="E20" s="96">
        <v>80000</v>
      </c>
      <c r="F20" s="114">
        <v>72102</v>
      </c>
      <c r="G20" s="96">
        <f>O20+W20</f>
        <v>60000</v>
      </c>
      <c r="H20" s="129"/>
      <c r="I20" s="10"/>
      <c r="J20" s="24" t="s">
        <v>19</v>
      </c>
      <c r="K20" s="38">
        <v>20</v>
      </c>
      <c r="L20" s="106"/>
      <c r="M20" s="39"/>
      <c r="N20" s="27"/>
      <c r="O20" s="28"/>
      <c r="P20" s="2"/>
      <c r="Q20" s="2"/>
      <c r="R20" s="24" t="s">
        <v>19</v>
      </c>
      <c r="S20" s="40">
        <v>20</v>
      </c>
      <c r="T20" s="106">
        <v>80000</v>
      </c>
      <c r="U20" s="26">
        <v>80000</v>
      </c>
      <c r="V20" s="27">
        <v>72102</v>
      </c>
      <c r="W20" s="28">
        <v>60000</v>
      </c>
      <c r="X20" s="10"/>
      <c r="Y20" s="10"/>
      <c r="Z20" s="7"/>
      <c r="AA20" s="7"/>
      <c r="AB20" s="7"/>
      <c r="AC20" s="7"/>
    </row>
    <row r="21" spans="1:29" ht="15">
      <c r="A21" s="7"/>
      <c r="B21" s="24" t="s">
        <v>20</v>
      </c>
      <c r="C21" s="40">
        <v>50</v>
      </c>
      <c r="D21" s="96">
        <f>L21+T21</f>
        <v>1916000</v>
      </c>
      <c r="E21" s="96">
        <v>1918500</v>
      </c>
      <c r="F21" s="96">
        <v>1918500</v>
      </c>
      <c r="G21" s="96">
        <f>O21+W21</f>
        <v>0</v>
      </c>
      <c r="H21" s="129"/>
      <c r="I21" s="10"/>
      <c r="J21" s="24" t="s">
        <v>20</v>
      </c>
      <c r="K21" s="40">
        <v>50</v>
      </c>
      <c r="L21" s="107"/>
      <c r="M21" s="39"/>
      <c r="N21" s="27"/>
      <c r="O21" s="28"/>
      <c r="P21" s="2"/>
      <c r="Q21" s="2"/>
      <c r="R21" s="24" t="s">
        <v>20</v>
      </c>
      <c r="S21" s="40">
        <v>50</v>
      </c>
      <c r="T21" s="107">
        <v>1916000</v>
      </c>
      <c r="U21" s="96">
        <v>1918500</v>
      </c>
      <c r="V21" s="96">
        <v>1918500</v>
      </c>
      <c r="W21" s="28">
        <v>0</v>
      </c>
      <c r="X21" s="10"/>
      <c r="Y21" s="10"/>
      <c r="Z21" s="7"/>
      <c r="AA21" s="7"/>
      <c r="AB21" s="7"/>
      <c r="AC21" s="7"/>
    </row>
    <row r="22" spans="1:29" ht="15">
      <c r="A22" s="7"/>
      <c r="B22" s="32" t="s">
        <v>21</v>
      </c>
      <c r="C22" s="33">
        <v>5502</v>
      </c>
      <c r="D22" s="98">
        <f>D23</f>
        <v>2300000</v>
      </c>
      <c r="E22" s="112">
        <v>2011000</v>
      </c>
      <c r="F22" s="116">
        <v>1971000</v>
      </c>
      <c r="G22" s="112">
        <f>SUM(G23)</f>
        <v>2350000</v>
      </c>
      <c r="H22" s="129"/>
      <c r="I22" s="10"/>
      <c r="J22" s="16" t="s">
        <v>21</v>
      </c>
      <c r="K22" s="142">
        <v>5502</v>
      </c>
      <c r="L22" s="98">
        <f>L23</f>
        <v>0</v>
      </c>
      <c r="M22" s="18">
        <v>0</v>
      </c>
      <c r="N22" s="20">
        <v>0</v>
      </c>
      <c r="O22" s="41">
        <v>0</v>
      </c>
      <c r="P22" s="15"/>
      <c r="Q22" s="15"/>
      <c r="R22" s="32" t="s">
        <v>21</v>
      </c>
      <c r="S22" s="37">
        <v>5502</v>
      </c>
      <c r="T22" s="98">
        <f>T23</f>
        <v>2300000</v>
      </c>
      <c r="U22" s="18">
        <v>2011000</v>
      </c>
      <c r="V22" s="20">
        <v>1971000</v>
      </c>
      <c r="W22" s="41">
        <f>SUM(W23)</f>
        <v>2350000</v>
      </c>
      <c r="X22" s="10"/>
      <c r="Y22" s="10"/>
      <c r="Z22" s="7"/>
      <c r="AA22" s="7"/>
      <c r="AB22" s="7"/>
      <c r="AC22" s="7"/>
    </row>
    <row r="23" spans="1:29" ht="15">
      <c r="A23" s="7"/>
      <c r="B23" s="24" t="s">
        <v>22</v>
      </c>
      <c r="C23" s="38">
        <v>30</v>
      </c>
      <c r="D23" s="96">
        <f>L23+T23</f>
        <v>2300000</v>
      </c>
      <c r="E23" s="96">
        <v>2011000</v>
      </c>
      <c r="F23" s="114">
        <v>1971000</v>
      </c>
      <c r="G23" s="96">
        <f>O23+W23</f>
        <v>2350000</v>
      </c>
      <c r="H23" s="129"/>
      <c r="I23" s="10"/>
      <c r="J23" s="24" t="s">
        <v>22</v>
      </c>
      <c r="K23" s="38">
        <v>30</v>
      </c>
      <c r="L23" s="106"/>
      <c r="M23" s="39"/>
      <c r="N23" s="27"/>
      <c r="O23" s="28"/>
      <c r="P23" s="2"/>
      <c r="Q23" s="2"/>
      <c r="R23" s="24" t="s">
        <v>22</v>
      </c>
      <c r="S23" s="40">
        <v>30</v>
      </c>
      <c r="T23" s="106">
        <v>2300000</v>
      </c>
      <c r="U23" s="39">
        <v>2011000</v>
      </c>
      <c r="V23" s="27">
        <v>1971000</v>
      </c>
      <c r="W23" s="28">
        <v>2350000</v>
      </c>
      <c r="X23" s="10"/>
      <c r="Y23" s="10"/>
      <c r="Z23" s="7"/>
      <c r="AA23" s="7"/>
      <c r="AB23" s="7"/>
      <c r="AC23" s="7"/>
    </row>
    <row r="24" spans="1:29" ht="15">
      <c r="A24" s="7"/>
      <c r="B24" s="32" t="s">
        <v>23</v>
      </c>
      <c r="C24" s="33">
        <v>5602</v>
      </c>
      <c r="D24" s="98">
        <f>D25</f>
        <v>97930</v>
      </c>
      <c r="E24" s="112">
        <v>97930</v>
      </c>
      <c r="F24" s="116">
        <v>95000</v>
      </c>
      <c r="G24" s="112">
        <v>97930</v>
      </c>
      <c r="H24" s="129"/>
      <c r="I24" s="10"/>
      <c r="J24" s="32" t="s">
        <v>23</v>
      </c>
      <c r="K24" s="33">
        <v>5602</v>
      </c>
      <c r="L24" s="98">
        <f>L25</f>
        <v>0</v>
      </c>
      <c r="M24" s="18">
        <v>0</v>
      </c>
      <c r="N24" s="20">
        <v>0</v>
      </c>
      <c r="O24" s="41">
        <v>0</v>
      </c>
      <c r="P24" s="2"/>
      <c r="Q24" s="2"/>
      <c r="R24" s="32" t="s">
        <v>23</v>
      </c>
      <c r="S24" s="37">
        <v>5602</v>
      </c>
      <c r="T24" s="98">
        <f>T25</f>
        <v>97930</v>
      </c>
      <c r="U24" s="18">
        <v>97930</v>
      </c>
      <c r="V24" s="20">
        <v>95000</v>
      </c>
      <c r="W24" s="41">
        <v>97930</v>
      </c>
      <c r="X24" s="10"/>
      <c r="Y24" s="10"/>
      <c r="Z24" s="7"/>
      <c r="AA24" s="7"/>
      <c r="AB24" s="7"/>
      <c r="AC24" s="7"/>
    </row>
    <row r="25" spans="1:29" ht="15">
      <c r="A25" s="7"/>
      <c r="B25" s="24" t="s">
        <v>24</v>
      </c>
      <c r="C25" s="38">
        <v>51</v>
      </c>
      <c r="D25" s="96">
        <f>L25+T25</f>
        <v>97930</v>
      </c>
      <c r="E25" s="96">
        <v>97930</v>
      </c>
      <c r="F25" s="114">
        <v>95000</v>
      </c>
      <c r="G25" s="96">
        <f>O25+W25</f>
        <v>97930</v>
      </c>
      <c r="H25" s="129"/>
      <c r="I25" s="10"/>
      <c r="J25" s="24" t="s">
        <v>24</v>
      </c>
      <c r="K25" s="38">
        <v>51</v>
      </c>
      <c r="L25" s="106"/>
      <c r="M25" s="39"/>
      <c r="N25" s="27"/>
      <c r="O25" s="28"/>
      <c r="P25" s="2"/>
      <c r="Q25" s="2"/>
      <c r="R25" s="24" t="s">
        <v>24</v>
      </c>
      <c r="S25" s="40">
        <v>51</v>
      </c>
      <c r="T25" s="106">
        <v>97930</v>
      </c>
      <c r="U25" s="39">
        <v>97930</v>
      </c>
      <c r="V25" s="27">
        <v>95000</v>
      </c>
      <c r="W25" s="28">
        <v>97930</v>
      </c>
      <c r="X25" s="10"/>
      <c r="Y25" s="10"/>
      <c r="Z25" s="7"/>
      <c r="AA25" s="7"/>
      <c r="AB25" s="7"/>
      <c r="AC25" s="7"/>
    </row>
    <row r="26" spans="1:29" ht="15">
      <c r="A26" s="7"/>
      <c r="B26" s="32" t="s">
        <v>25</v>
      </c>
      <c r="C26" s="33">
        <v>6102</v>
      </c>
      <c r="D26" s="98">
        <f>SUM(D27:D28)</f>
        <v>681000</v>
      </c>
      <c r="E26" s="112">
        <v>681840</v>
      </c>
      <c r="F26" s="113">
        <v>666142</v>
      </c>
      <c r="G26" s="112">
        <f>SUM(G27:G28)</f>
        <v>686275</v>
      </c>
      <c r="H26" s="129"/>
      <c r="I26" s="10"/>
      <c r="J26" s="32" t="s">
        <v>25</v>
      </c>
      <c r="K26" s="33">
        <v>6102</v>
      </c>
      <c r="L26" s="98">
        <f>SUM(L27:L28)</f>
        <v>0</v>
      </c>
      <c r="M26" s="18">
        <v>0</v>
      </c>
      <c r="N26" s="20">
        <v>0</v>
      </c>
      <c r="O26" s="41">
        <v>0</v>
      </c>
      <c r="P26" s="15"/>
      <c r="Q26" s="15"/>
      <c r="R26" s="32" t="s">
        <v>25</v>
      </c>
      <c r="S26" s="37">
        <v>6102</v>
      </c>
      <c r="T26" s="98">
        <f>SUM(T27:T28)</f>
        <v>681000</v>
      </c>
      <c r="U26" s="18">
        <v>681840</v>
      </c>
      <c r="V26" s="20">
        <v>666142</v>
      </c>
      <c r="W26" s="41">
        <f>SUM(W27:W28)</f>
        <v>686275</v>
      </c>
      <c r="X26" s="10"/>
      <c r="Y26" s="9"/>
      <c r="Z26" s="7"/>
      <c r="AA26" s="7"/>
      <c r="AB26" s="7"/>
      <c r="AC26" s="7"/>
    </row>
    <row r="27" spans="1:29" ht="15">
      <c r="A27" s="7"/>
      <c r="B27" s="24" t="s">
        <v>12</v>
      </c>
      <c r="C27" s="38">
        <v>10</v>
      </c>
      <c r="D27" s="96">
        <f>L27+T27</f>
        <v>666000</v>
      </c>
      <c r="E27" s="96">
        <v>636142</v>
      </c>
      <c r="F27" s="114">
        <v>636142</v>
      </c>
      <c r="G27" s="96">
        <v>586275</v>
      </c>
      <c r="H27" s="129"/>
      <c r="I27" s="10"/>
      <c r="J27" s="24" t="s">
        <v>12</v>
      </c>
      <c r="K27" s="38">
        <v>10</v>
      </c>
      <c r="L27" s="106"/>
      <c r="M27" s="42"/>
      <c r="N27" s="27"/>
      <c r="O27" s="28"/>
      <c r="P27" s="2"/>
      <c r="Q27" s="2"/>
      <c r="R27" s="24" t="s">
        <v>12</v>
      </c>
      <c r="S27" s="40">
        <v>10</v>
      </c>
      <c r="T27" s="106">
        <v>666000</v>
      </c>
      <c r="U27" s="42">
        <v>636142</v>
      </c>
      <c r="V27" s="27">
        <v>636142</v>
      </c>
      <c r="W27" s="28">
        <f>G27</f>
        <v>586275</v>
      </c>
      <c r="X27" s="9"/>
      <c r="Y27" s="10"/>
      <c r="Z27" s="7"/>
      <c r="AA27" s="7"/>
      <c r="AB27" s="7"/>
      <c r="AC27" s="7"/>
    </row>
    <row r="28" spans="1:29" ht="15">
      <c r="A28" s="7"/>
      <c r="B28" s="24" t="s">
        <v>13</v>
      </c>
      <c r="C28" s="38">
        <v>20</v>
      </c>
      <c r="D28" s="96">
        <f>L28+T28</f>
        <v>15000</v>
      </c>
      <c r="E28" s="96">
        <v>45698</v>
      </c>
      <c r="F28" s="114">
        <v>30000</v>
      </c>
      <c r="G28" s="96">
        <f>O28+W28</f>
        <v>100000</v>
      </c>
      <c r="H28" s="129"/>
      <c r="I28" s="10"/>
      <c r="J28" s="24" t="s">
        <v>13</v>
      </c>
      <c r="K28" s="38">
        <v>20</v>
      </c>
      <c r="L28" s="106"/>
      <c r="M28" s="39"/>
      <c r="N28" s="27"/>
      <c r="O28" s="28"/>
      <c r="P28" s="2"/>
      <c r="Q28" s="2"/>
      <c r="R28" s="24" t="s">
        <v>13</v>
      </c>
      <c r="S28" s="40">
        <v>20</v>
      </c>
      <c r="T28" s="106">
        <v>15000</v>
      </c>
      <c r="U28" s="39">
        <v>45698</v>
      </c>
      <c r="V28" s="27">
        <v>30000</v>
      </c>
      <c r="W28" s="28">
        <v>100000</v>
      </c>
      <c r="X28" s="10"/>
      <c r="Y28" s="10"/>
      <c r="Z28" s="7"/>
      <c r="AA28" s="7"/>
      <c r="AB28" s="7"/>
      <c r="AC28" s="7"/>
    </row>
    <row r="29" spans="1:29" ht="15">
      <c r="A29" s="7"/>
      <c r="B29" s="32" t="s">
        <v>26</v>
      </c>
      <c r="C29" s="43">
        <v>6502</v>
      </c>
      <c r="D29" s="99">
        <f>SUM(D30:D35)</f>
        <v>19464000</v>
      </c>
      <c r="E29" s="117">
        <v>22696170</v>
      </c>
      <c r="F29" s="118">
        <v>22011547.900000002</v>
      </c>
      <c r="G29" s="117">
        <f>SUM(G30:G36)</f>
        <v>17613917</v>
      </c>
      <c r="H29" s="129"/>
      <c r="I29" s="10"/>
      <c r="J29" s="32" t="s">
        <v>26</v>
      </c>
      <c r="K29" s="43">
        <v>6502</v>
      </c>
      <c r="L29" s="99">
        <f>SUM(L30:L35)</f>
        <v>1961000</v>
      </c>
      <c r="M29" s="44">
        <v>4966170</v>
      </c>
      <c r="N29" s="45">
        <v>4694791.92</v>
      </c>
      <c r="O29" s="46">
        <f>SUM(O30:O36)</f>
        <v>-103583</v>
      </c>
      <c r="P29" s="15"/>
      <c r="Q29" s="15"/>
      <c r="R29" s="32" t="s">
        <v>26</v>
      </c>
      <c r="S29" s="47">
        <v>6502</v>
      </c>
      <c r="T29" s="99">
        <f>SUM(T30:T35)</f>
        <v>17503000</v>
      </c>
      <c r="U29" s="44">
        <v>17730000</v>
      </c>
      <c r="V29" s="45">
        <v>17316755.98</v>
      </c>
      <c r="W29" s="46">
        <f>SUM(W30:W35)</f>
        <v>17717500</v>
      </c>
      <c r="X29" s="10"/>
      <c r="Y29" s="9"/>
      <c r="Z29" s="7"/>
      <c r="AA29" s="7"/>
      <c r="AB29" s="7"/>
      <c r="AC29" s="7"/>
    </row>
    <row r="30" spans="1:29" ht="15">
      <c r="A30" s="7"/>
      <c r="B30" s="24" t="s">
        <v>12</v>
      </c>
      <c r="C30" s="25">
        <v>10</v>
      </c>
      <c r="D30" s="96">
        <f aca="true" t="shared" si="1" ref="D30:D72">L30+T30</f>
        <v>15313000</v>
      </c>
      <c r="E30" s="96">
        <v>15313000</v>
      </c>
      <c r="F30" s="114">
        <v>15268204</v>
      </c>
      <c r="G30" s="96">
        <f aca="true" t="shared" si="2" ref="G30:G36">O30+W30</f>
        <v>15615000</v>
      </c>
      <c r="H30" s="129"/>
      <c r="I30" s="10"/>
      <c r="J30" s="24" t="s">
        <v>12</v>
      </c>
      <c r="K30" s="25">
        <v>10</v>
      </c>
      <c r="L30" s="96"/>
      <c r="M30" s="26"/>
      <c r="N30" s="27"/>
      <c r="O30" s="28"/>
      <c r="P30" s="2"/>
      <c r="Q30" s="2"/>
      <c r="R30" s="24" t="s">
        <v>12</v>
      </c>
      <c r="S30" s="29">
        <v>10</v>
      </c>
      <c r="T30" s="96">
        <v>15313000</v>
      </c>
      <c r="U30" s="26">
        <v>15313000</v>
      </c>
      <c r="V30" s="27">
        <v>15268204</v>
      </c>
      <c r="W30" s="28">
        <v>15615000</v>
      </c>
      <c r="X30" s="9"/>
      <c r="Y30" s="10"/>
      <c r="Z30" s="7"/>
      <c r="AA30" s="7"/>
      <c r="AB30" s="7"/>
      <c r="AC30" s="7"/>
    </row>
    <row r="31" spans="1:29" ht="15">
      <c r="A31" s="7"/>
      <c r="B31" s="24" t="s">
        <v>13</v>
      </c>
      <c r="C31" s="25">
        <v>20</v>
      </c>
      <c r="D31" s="96">
        <f t="shared" si="1"/>
        <v>2100000</v>
      </c>
      <c r="E31" s="96">
        <v>2327000</v>
      </c>
      <c r="F31" s="114">
        <v>1959351.98</v>
      </c>
      <c r="G31" s="96">
        <f t="shared" si="2"/>
        <v>2000000</v>
      </c>
      <c r="H31" s="129"/>
      <c r="I31" s="10"/>
      <c r="J31" s="24" t="s">
        <v>13</v>
      </c>
      <c r="K31" s="25">
        <v>20</v>
      </c>
      <c r="L31" s="96"/>
      <c r="M31" s="26"/>
      <c r="N31" s="27"/>
      <c r="O31" s="28"/>
      <c r="P31" s="2"/>
      <c r="Q31" s="2"/>
      <c r="R31" s="24" t="s">
        <v>13</v>
      </c>
      <c r="S31" s="29">
        <v>20</v>
      </c>
      <c r="T31" s="96">
        <v>2100000</v>
      </c>
      <c r="U31" s="26">
        <v>2327000</v>
      </c>
      <c r="V31" s="27">
        <v>1959351.98</v>
      </c>
      <c r="W31" s="28">
        <v>2000000</v>
      </c>
      <c r="X31" s="10"/>
      <c r="Y31" s="10"/>
      <c r="Z31" s="7"/>
      <c r="AA31" s="7"/>
      <c r="AB31" s="7"/>
      <c r="AC31" s="7"/>
    </row>
    <row r="32" spans="1:29" ht="15">
      <c r="A32" s="7"/>
      <c r="B32" s="24" t="s">
        <v>27</v>
      </c>
      <c r="C32" s="25">
        <v>56</v>
      </c>
      <c r="D32" s="96">
        <f t="shared" si="1"/>
        <v>1687000</v>
      </c>
      <c r="E32" s="96">
        <v>4542170</v>
      </c>
      <c r="F32" s="114">
        <v>4523940.28</v>
      </c>
      <c r="G32" s="96">
        <f t="shared" si="2"/>
        <v>916048</v>
      </c>
      <c r="H32" s="129"/>
      <c r="I32" s="10"/>
      <c r="J32" s="24" t="s">
        <v>27</v>
      </c>
      <c r="K32" s="25">
        <v>56</v>
      </c>
      <c r="L32" s="96">
        <v>1687000</v>
      </c>
      <c r="M32" s="26">
        <v>4542170</v>
      </c>
      <c r="N32" s="27">
        <v>4523940.28</v>
      </c>
      <c r="O32" s="28">
        <v>916048</v>
      </c>
      <c r="P32" s="2"/>
      <c r="Q32" s="2"/>
      <c r="R32" s="24" t="s">
        <v>27</v>
      </c>
      <c r="S32" s="29">
        <v>56</v>
      </c>
      <c r="T32" s="96"/>
      <c r="U32" s="26"/>
      <c r="V32" s="27"/>
      <c r="W32" s="28"/>
      <c r="X32" s="10"/>
      <c r="Y32" s="10"/>
      <c r="Z32" s="7"/>
      <c r="AA32" s="7"/>
      <c r="AB32" s="7"/>
      <c r="AC32" s="7"/>
    </row>
    <row r="33" spans="1:29" ht="15">
      <c r="A33" s="7"/>
      <c r="B33" s="24" t="s">
        <v>24</v>
      </c>
      <c r="C33" s="25">
        <v>59</v>
      </c>
      <c r="D33" s="96">
        <f t="shared" si="1"/>
        <v>40000</v>
      </c>
      <c r="E33" s="96">
        <v>40000</v>
      </c>
      <c r="F33" s="114">
        <v>40000</v>
      </c>
      <c r="G33" s="96">
        <v>52500</v>
      </c>
      <c r="H33" s="129"/>
      <c r="I33" s="10"/>
      <c r="J33" s="24" t="s">
        <v>24</v>
      </c>
      <c r="K33" s="25">
        <v>59</v>
      </c>
      <c r="L33" s="96"/>
      <c r="M33" s="26"/>
      <c r="N33" s="27"/>
      <c r="O33" s="28"/>
      <c r="P33" s="2"/>
      <c r="Q33" s="2"/>
      <c r="R33" s="24" t="s">
        <v>24</v>
      </c>
      <c r="S33" s="29">
        <v>59</v>
      </c>
      <c r="T33" s="96">
        <v>40000</v>
      </c>
      <c r="U33" s="26">
        <v>40000</v>
      </c>
      <c r="V33" s="27">
        <v>40000</v>
      </c>
      <c r="W33" s="28">
        <v>52500</v>
      </c>
      <c r="X33" s="10"/>
      <c r="Y33" s="10"/>
      <c r="Z33" s="7"/>
      <c r="AA33" s="7"/>
      <c r="AB33" s="7"/>
      <c r="AC33" s="7"/>
    </row>
    <row r="34" spans="1:29" ht="15">
      <c r="A34" s="7"/>
      <c r="B34" s="24" t="s">
        <v>28</v>
      </c>
      <c r="C34" s="25">
        <v>71</v>
      </c>
      <c r="D34" s="96">
        <f t="shared" si="1"/>
        <v>274000</v>
      </c>
      <c r="E34" s="96">
        <v>424000</v>
      </c>
      <c r="F34" s="114">
        <v>170851.64</v>
      </c>
      <c r="G34" s="96">
        <f t="shared" si="2"/>
        <v>850000</v>
      </c>
      <c r="H34" s="129"/>
      <c r="I34" s="10"/>
      <c r="J34" s="24" t="s">
        <v>28</v>
      </c>
      <c r="K34" s="25">
        <v>71</v>
      </c>
      <c r="L34" s="96">
        <v>274000</v>
      </c>
      <c r="M34" s="30">
        <v>424000</v>
      </c>
      <c r="N34" s="27">
        <v>170851.64</v>
      </c>
      <c r="O34" s="28">
        <v>850000</v>
      </c>
      <c r="P34" s="2"/>
      <c r="Q34" s="2"/>
      <c r="R34" s="24" t="s">
        <v>28</v>
      </c>
      <c r="S34" s="29">
        <v>71</v>
      </c>
      <c r="T34" s="96"/>
      <c r="U34" s="30"/>
      <c r="V34" s="27"/>
      <c r="W34" s="28"/>
      <c r="X34" s="10"/>
      <c r="Y34" s="10"/>
      <c r="Z34" s="7"/>
      <c r="AA34" s="7"/>
      <c r="AB34" s="7"/>
      <c r="AC34" s="7"/>
    </row>
    <row r="35" spans="1:29" ht="15">
      <c r="A35" s="7"/>
      <c r="B35" s="24" t="s">
        <v>29</v>
      </c>
      <c r="C35" s="25">
        <v>81</v>
      </c>
      <c r="D35" s="96">
        <f t="shared" si="1"/>
        <v>50000</v>
      </c>
      <c r="E35" s="96">
        <v>50000</v>
      </c>
      <c r="F35" s="114">
        <v>49200</v>
      </c>
      <c r="G35" s="96">
        <f t="shared" si="2"/>
        <v>50000</v>
      </c>
      <c r="H35" s="129"/>
      <c r="I35" s="10"/>
      <c r="J35" s="24" t="s">
        <v>29</v>
      </c>
      <c r="K35" s="25">
        <v>81</v>
      </c>
      <c r="L35" s="96"/>
      <c r="M35" s="30"/>
      <c r="N35" s="27"/>
      <c r="O35" s="28"/>
      <c r="P35" s="2"/>
      <c r="Q35" s="2"/>
      <c r="R35" s="24" t="s">
        <v>29</v>
      </c>
      <c r="S35" s="29">
        <v>81</v>
      </c>
      <c r="T35" s="96">
        <v>50000</v>
      </c>
      <c r="U35" s="30">
        <v>50000</v>
      </c>
      <c r="V35" s="27">
        <v>49200</v>
      </c>
      <c r="W35" s="28">
        <v>50000</v>
      </c>
      <c r="X35" s="10"/>
      <c r="Y35" s="10"/>
      <c r="Z35" s="7"/>
      <c r="AA35" s="7"/>
      <c r="AB35" s="7"/>
      <c r="AC35" s="7"/>
    </row>
    <row r="36" spans="1:29" ht="15">
      <c r="A36" s="7"/>
      <c r="B36" s="24" t="s">
        <v>17</v>
      </c>
      <c r="C36" s="25">
        <v>85</v>
      </c>
      <c r="D36" s="96">
        <f t="shared" si="1"/>
        <v>0</v>
      </c>
      <c r="E36" s="96">
        <v>0</v>
      </c>
      <c r="F36" s="114">
        <v>-10000</v>
      </c>
      <c r="G36" s="96">
        <f t="shared" si="2"/>
        <v>-1869631</v>
      </c>
      <c r="H36" s="129"/>
      <c r="I36" s="10"/>
      <c r="J36" s="24" t="s">
        <v>17</v>
      </c>
      <c r="K36" s="25">
        <v>85</v>
      </c>
      <c r="L36" s="138"/>
      <c r="M36" s="141"/>
      <c r="N36" s="62"/>
      <c r="O36" s="140">
        <v>-1869631</v>
      </c>
      <c r="P36" s="2"/>
      <c r="Q36" s="2"/>
      <c r="R36" s="24"/>
      <c r="S36" s="29"/>
      <c r="T36" s="138"/>
      <c r="U36" s="30"/>
      <c r="V36" s="139"/>
      <c r="W36" s="140"/>
      <c r="X36" s="10"/>
      <c r="Y36" s="10"/>
      <c r="Z36" s="7"/>
      <c r="AA36" s="7"/>
      <c r="AB36" s="7"/>
      <c r="AC36" s="7"/>
    </row>
    <row r="37" spans="1:29" ht="15">
      <c r="A37" s="7"/>
      <c r="B37" s="32" t="s">
        <v>30</v>
      </c>
      <c r="C37" s="43">
        <v>6602</v>
      </c>
      <c r="D37" s="95">
        <f>SUM(D38:D43)</f>
        <v>1160000</v>
      </c>
      <c r="E37" s="112">
        <v>1558170</v>
      </c>
      <c r="F37" s="113">
        <v>1483737.0699999998</v>
      </c>
      <c r="G37" s="112">
        <f>SUM(G38:G44)</f>
        <v>876133</v>
      </c>
      <c r="H37" s="129"/>
      <c r="I37" s="10"/>
      <c r="J37" s="32" t="s">
        <v>30</v>
      </c>
      <c r="K37" s="43">
        <v>6602</v>
      </c>
      <c r="L37" s="95">
        <f>SUM(L38:L43)</f>
        <v>620000</v>
      </c>
      <c r="M37" s="18">
        <v>1110550</v>
      </c>
      <c r="N37" s="19">
        <v>1074088.0699999998</v>
      </c>
      <c r="O37" s="48">
        <f>SUM(O38:O44)</f>
        <v>443133</v>
      </c>
      <c r="P37" s="15"/>
      <c r="Q37" s="15"/>
      <c r="R37" s="32" t="s">
        <v>30</v>
      </c>
      <c r="S37" s="47">
        <v>6602</v>
      </c>
      <c r="T37" s="95">
        <f>SUM(T38:T43)</f>
        <v>540000</v>
      </c>
      <c r="U37" s="18">
        <v>447620</v>
      </c>
      <c r="V37" s="19">
        <v>409649</v>
      </c>
      <c r="W37" s="48">
        <f>SUM(W38:W43)</f>
        <v>433000</v>
      </c>
      <c r="X37" s="2"/>
      <c r="Y37" s="9"/>
      <c r="Z37" s="7"/>
      <c r="AA37" s="7"/>
      <c r="AB37" s="7"/>
      <c r="AC37" s="7"/>
    </row>
    <row r="38" spans="1:29" ht="15">
      <c r="A38" s="7"/>
      <c r="B38" s="24" t="s">
        <v>12</v>
      </c>
      <c r="C38" s="25">
        <v>10</v>
      </c>
      <c r="D38" s="96">
        <f t="shared" si="1"/>
        <v>463000</v>
      </c>
      <c r="E38" s="96">
        <v>370620</v>
      </c>
      <c r="F38" s="114">
        <v>368018</v>
      </c>
      <c r="G38" s="96">
        <v>386000</v>
      </c>
      <c r="H38" s="129"/>
      <c r="I38" s="10"/>
      <c r="J38" s="24" t="s">
        <v>12</v>
      </c>
      <c r="K38" s="25">
        <v>10</v>
      </c>
      <c r="L38" s="96"/>
      <c r="M38" s="42"/>
      <c r="N38" s="27"/>
      <c r="O38" s="28"/>
      <c r="P38" s="2"/>
      <c r="Q38" s="2"/>
      <c r="R38" s="24" t="s">
        <v>12</v>
      </c>
      <c r="S38" s="29">
        <v>10</v>
      </c>
      <c r="T38" s="96">
        <v>463000</v>
      </c>
      <c r="U38" s="42">
        <v>370620</v>
      </c>
      <c r="V38" s="27">
        <v>368018</v>
      </c>
      <c r="W38" s="28">
        <v>386000</v>
      </c>
      <c r="X38" s="9"/>
      <c r="Y38" s="10"/>
      <c r="Z38" s="7"/>
      <c r="AA38" s="7"/>
      <c r="AB38" s="7"/>
      <c r="AC38" s="7"/>
    </row>
    <row r="39" spans="1:29" ht="15">
      <c r="A39" s="7"/>
      <c r="B39" s="24" t="s">
        <v>13</v>
      </c>
      <c r="C39" s="25">
        <v>20</v>
      </c>
      <c r="D39" s="96">
        <f t="shared" si="1"/>
        <v>50000</v>
      </c>
      <c r="E39" s="96">
        <v>50000</v>
      </c>
      <c r="F39" s="114">
        <v>15231</v>
      </c>
      <c r="G39" s="96">
        <f aca="true" t="shared" si="3" ref="G39:G44">O39+W39</f>
        <v>20000</v>
      </c>
      <c r="H39" s="129"/>
      <c r="I39" s="10"/>
      <c r="J39" s="24" t="s">
        <v>13</v>
      </c>
      <c r="K39" s="25">
        <v>20</v>
      </c>
      <c r="L39" s="96"/>
      <c r="M39" s="26"/>
      <c r="N39" s="49"/>
      <c r="O39" s="28"/>
      <c r="P39" s="2"/>
      <c r="Q39" s="2"/>
      <c r="R39" s="24" t="s">
        <v>13</v>
      </c>
      <c r="S39" s="29">
        <v>20</v>
      </c>
      <c r="T39" s="96">
        <v>50000</v>
      </c>
      <c r="U39" s="26">
        <v>50000</v>
      </c>
      <c r="V39" s="49">
        <v>15231</v>
      </c>
      <c r="W39" s="28">
        <v>20000</v>
      </c>
      <c r="X39" s="10"/>
      <c r="Y39" s="10"/>
      <c r="Z39" s="7"/>
      <c r="AA39" s="7"/>
      <c r="AB39" s="7"/>
      <c r="AC39" s="7"/>
    </row>
    <row r="40" spans="1:29" ht="15">
      <c r="A40" s="7"/>
      <c r="B40" s="24" t="s">
        <v>31</v>
      </c>
      <c r="C40" s="25">
        <v>51</v>
      </c>
      <c r="D40" s="96">
        <f t="shared" si="1"/>
        <v>0</v>
      </c>
      <c r="E40" s="96">
        <v>600000</v>
      </c>
      <c r="F40" s="114">
        <v>600000</v>
      </c>
      <c r="G40" s="96">
        <f t="shared" si="3"/>
        <v>600000</v>
      </c>
      <c r="H40" s="129"/>
      <c r="I40" s="10"/>
      <c r="J40" s="24" t="s">
        <v>31</v>
      </c>
      <c r="K40" s="25">
        <v>51</v>
      </c>
      <c r="L40" s="96"/>
      <c r="M40" s="26">
        <v>600000</v>
      </c>
      <c r="N40" s="50">
        <v>600000</v>
      </c>
      <c r="O40" s="28">
        <v>600000</v>
      </c>
      <c r="P40" s="2"/>
      <c r="Q40" s="2"/>
      <c r="R40" s="24" t="s">
        <v>31</v>
      </c>
      <c r="S40" s="29">
        <v>51</v>
      </c>
      <c r="T40" s="96"/>
      <c r="U40" s="26"/>
      <c r="V40" s="26"/>
      <c r="W40" s="26"/>
      <c r="X40" s="10"/>
      <c r="Y40" s="10"/>
      <c r="Z40" s="7"/>
      <c r="AA40" s="7"/>
      <c r="AB40" s="7"/>
      <c r="AC40" s="7"/>
    </row>
    <row r="41" spans="1:29" ht="15">
      <c r="A41" s="7"/>
      <c r="B41" s="24" t="s">
        <v>27</v>
      </c>
      <c r="C41" s="25">
        <v>56</v>
      </c>
      <c r="D41" s="96">
        <f t="shared" si="1"/>
        <v>150000</v>
      </c>
      <c r="E41" s="96">
        <v>460550</v>
      </c>
      <c r="F41" s="114">
        <v>428382.98</v>
      </c>
      <c r="G41" s="96">
        <f t="shared" si="3"/>
        <v>38133</v>
      </c>
      <c r="H41" s="129"/>
      <c r="I41" s="10"/>
      <c r="J41" s="24" t="s">
        <v>27</v>
      </c>
      <c r="K41" s="25">
        <v>56</v>
      </c>
      <c r="L41" s="96">
        <v>150000</v>
      </c>
      <c r="M41" s="26">
        <v>460550</v>
      </c>
      <c r="N41" s="50">
        <v>428382.98</v>
      </c>
      <c r="O41" s="28">
        <v>38133</v>
      </c>
      <c r="P41" s="2"/>
      <c r="Q41" s="2"/>
      <c r="R41" s="24" t="s">
        <v>27</v>
      </c>
      <c r="S41" s="29">
        <v>56</v>
      </c>
      <c r="T41" s="96"/>
      <c r="U41" s="26"/>
      <c r="V41" s="50"/>
      <c r="W41" s="28"/>
      <c r="X41" s="10"/>
      <c r="Y41" s="10"/>
      <c r="Z41" s="7"/>
      <c r="AA41" s="7"/>
      <c r="AB41" s="7"/>
      <c r="AC41" s="7"/>
    </row>
    <row r="42" spans="1:29" ht="15">
      <c r="A42" s="7"/>
      <c r="B42" s="24" t="s">
        <v>15</v>
      </c>
      <c r="C42" s="25">
        <v>71</v>
      </c>
      <c r="D42" s="96">
        <f t="shared" si="1"/>
        <v>470000</v>
      </c>
      <c r="E42" s="96">
        <v>50000</v>
      </c>
      <c r="F42" s="114">
        <v>45705.09</v>
      </c>
      <c r="G42" s="96">
        <f t="shared" si="3"/>
        <v>0</v>
      </c>
      <c r="H42" s="129"/>
      <c r="I42" s="10"/>
      <c r="J42" s="24" t="s">
        <v>15</v>
      </c>
      <c r="K42" s="25">
        <v>71</v>
      </c>
      <c r="L42" s="96">
        <v>470000</v>
      </c>
      <c r="M42" s="26">
        <v>50000</v>
      </c>
      <c r="N42" s="27">
        <v>45705.09</v>
      </c>
      <c r="O42" s="28"/>
      <c r="P42" s="2"/>
      <c r="Q42" s="2"/>
      <c r="R42" s="24" t="s">
        <v>15</v>
      </c>
      <c r="S42" s="29">
        <v>71</v>
      </c>
      <c r="T42" s="96"/>
      <c r="U42" s="26"/>
      <c r="V42" s="27"/>
      <c r="W42" s="28"/>
      <c r="X42" s="10"/>
      <c r="Y42" s="10"/>
      <c r="Z42" s="7"/>
      <c r="AA42" s="7"/>
      <c r="AB42" s="7"/>
      <c r="AC42" s="7"/>
    </row>
    <row r="43" spans="1:29" ht="15">
      <c r="A43" s="7"/>
      <c r="B43" s="24" t="s">
        <v>29</v>
      </c>
      <c r="C43" s="25">
        <v>81</v>
      </c>
      <c r="D43" s="96">
        <f t="shared" si="1"/>
        <v>27000</v>
      </c>
      <c r="E43" s="96">
        <v>27000</v>
      </c>
      <c r="F43" s="114">
        <v>26400</v>
      </c>
      <c r="G43" s="96">
        <f t="shared" si="3"/>
        <v>27000</v>
      </c>
      <c r="H43" s="129"/>
      <c r="I43" s="10"/>
      <c r="J43" s="24" t="s">
        <v>29</v>
      </c>
      <c r="K43" s="25">
        <v>81</v>
      </c>
      <c r="L43" s="96"/>
      <c r="M43" s="26"/>
      <c r="N43" s="27"/>
      <c r="O43" s="28"/>
      <c r="P43" s="2"/>
      <c r="Q43" s="2"/>
      <c r="R43" s="24" t="s">
        <v>29</v>
      </c>
      <c r="S43" s="29">
        <v>81</v>
      </c>
      <c r="T43" s="96">
        <v>27000</v>
      </c>
      <c r="U43" s="26">
        <v>27000</v>
      </c>
      <c r="V43" s="27">
        <v>26400</v>
      </c>
      <c r="W43" s="28">
        <v>27000</v>
      </c>
      <c r="X43" s="10"/>
      <c r="Y43" s="10"/>
      <c r="Z43" s="7"/>
      <c r="AA43" s="7"/>
      <c r="AB43" s="7"/>
      <c r="AC43" s="7"/>
    </row>
    <row r="44" spans="1:29" ht="15">
      <c r="A44" s="7"/>
      <c r="B44" s="24" t="s">
        <v>17</v>
      </c>
      <c r="C44" s="25">
        <v>85</v>
      </c>
      <c r="D44" s="96">
        <f>L44+T44</f>
        <v>0</v>
      </c>
      <c r="E44" s="96">
        <v>0</v>
      </c>
      <c r="F44" s="114">
        <v>-10000</v>
      </c>
      <c r="G44" s="96">
        <f t="shared" si="3"/>
        <v>-195000</v>
      </c>
      <c r="H44" s="129"/>
      <c r="I44" s="10"/>
      <c r="J44" s="24" t="s">
        <v>17</v>
      </c>
      <c r="K44" s="25">
        <v>85</v>
      </c>
      <c r="L44" s="138"/>
      <c r="M44" s="141"/>
      <c r="N44" s="62"/>
      <c r="O44" s="140">
        <v>-195000</v>
      </c>
      <c r="P44" s="2"/>
      <c r="Q44" s="2"/>
      <c r="R44" s="24"/>
      <c r="S44" s="29"/>
      <c r="T44" s="138"/>
      <c r="U44" s="30"/>
      <c r="V44" s="139"/>
      <c r="W44" s="140"/>
      <c r="X44" s="10"/>
      <c r="Y44" s="10"/>
      <c r="Z44" s="7"/>
      <c r="AA44" s="7"/>
      <c r="AB44" s="7"/>
      <c r="AC44" s="7"/>
    </row>
    <row r="45" spans="1:29" ht="15">
      <c r="A45" s="7"/>
      <c r="B45" s="32" t="s">
        <v>32</v>
      </c>
      <c r="C45" s="43">
        <v>6702</v>
      </c>
      <c r="D45" s="99">
        <f>SUM(D46:D51)</f>
        <v>3559320</v>
      </c>
      <c r="E45" s="117">
        <v>3914980</v>
      </c>
      <c r="F45" s="118">
        <v>3673231.4</v>
      </c>
      <c r="G45" s="117">
        <f>SUM(G46:G51)</f>
        <v>3652525</v>
      </c>
      <c r="H45" s="131"/>
      <c r="I45" s="10"/>
      <c r="J45" s="32" t="s">
        <v>32</v>
      </c>
      <c r="K45" s="43">
        <v>6702</v>
      </c>
      <c r="L45" s="99">
        <f>SUM(L46:L51)</f>
        <v>334320</v>
      </c>
      <c r="M45" s="44">
        <v>416820</v>
      </c>
      <c r="N45" s="45">
        <v>220333.44</v>
      </c>
      <c r="O45" s="46">
        <f>SUM(O46:O51)</f>
        <v>415000</v>
      </c>
      <c r="P45" s="15"/>
      <c r="Q45" s="15"/>
      <c r="R45" s="32" t="s">
        <v>32</v>
      </c>
      <c r="S45" s="47">
        <v>6702</v>
      </c>
      <c r="T45" s="99">
        <f>SUM(T46:T51)</f>
        <v>3225000</v>
      </c>
      <c r="U45" s="44">
        <v>3498160</v>
      </c>
      <c r="V45" s="45">
        <v>3466120</v>
      </c>
      <c r="W45" s="46">
        <f>SUM(W46:W51)</f>
        <v>3237525</v>
      </c>
      <c r="X45" s="10"/>
      <c r="Y45" s="9"/>
      <c r="Z45" s="7"/>
      <c r="AA45" s="7"/>
      <c r="AB45" s="7"/>
      <c r="AC45" s="7"/>
    </row>
    <row r="46" spans="1:29" ht="15">
      <c r="A46" s="7"/>
      <c r="B46" s="24" t="s">
        <v>12</v>
      </c>
      <c r="C46" s="25">
        <v>10</v>
      </c>
      <c r="D46" s="96">
        <f t="shared" si="1"/>
        <v>808000</v>
      </c>
      <c r="E46" s="96">
        <v>859773</v>
      </c>
      <c r="F46" s="114">
        <v>859773</v>
      </c>
      <c r="G46" s="96">
        <v>792525</v>
      </c>
      <c r="H46" s="129"/>
      <c r="I46" s="10"/>
      <c r="J46" s="24" t="s">
        <v>12</v>
      </c>
      <c r="K46" s="25">
        <v>10</v>
      </c>
      <c r="L46" s="96"/>
      <c r="M46" s="26"/>
      <c r="N46" s="27"/>
      <c r="O46" s="28"/>
      <c r="P46" s="2"/>
      <c r="Q46" s="2"/>
      <c r="R46" s="24" t="s">
        <v>12</v>
      </c>
      <c r="S46" s="29">
        <v>10</v>
      </c>
      <c r="T46" s="96">
        <v>808000</v>
      </c>
      <c r="U46" s="26">
        <v>859773</v>
      </c>
      <c r="V46" s="27">
        <v>859773</v>
      </c>
      <c r="W46" s="28">
        <f>G46</f>
        <v>792525</v>
      </c>
      <c r="X46" s="9"/>
      <c r="Y46" s="10"/>
      <c r="Z46" s="7"/>
      <c r="AA46" s="7"/>
      <c r="AB46" s="7"/>
      <c r="AC46" s="7"/>
    </row>
    <row r="47" spans="1:29" ht="15">
      <c r="A47" s="7"/>
      <c r="B47" s="24" t="s">
        <v>13</v>
      </c>
      <c r="C47" s="25">
        <v>20</v>
      </c>
      <c r="D47" s="96">
        <f t="shared" si="1"/>
        <v>2322000</v>
      </c>
      <c r="E47" s="96">
        <v>2543387</v>
      </c>
      <c r="F47" s="114">
        <v>2512303</v>
      </c>
      <c r="G47" s="96">
        <v>2350000</v>
      </c>
      <c r="H47" s="129"/>
      <c r="I47" s="10"/>
      <c r="J47" s="24" t="s">
        <v>13</v>
      </c>
      <c r="K47" s="25">
        <v>20</v>
      </c>
      <c r="L47" s="96"/>
      <c r="M47" s="26"/>
      <c r="N47" s="27"/>
      <c r="O47" s="28"/>
      <c r="P47" s="2"/>
      <c r="Q47" s="2"/>
      <c r="R47" s="24" t="s">
        <v>13</v>
      </c>
      <c r="S47" s="29">
        <v>20</v>
      </c>
      <c r="T47" s="96">
        <v>2322000</v>
      </c>
      <c r="U47" s="26">
        <v>2543387</v>
      </c>
      <c r="V47" s="27">
        <v>2512303</v>
      </c>
      <c r="W47" s="28">
        <v>2350000</v>
      </c>
      <c r="X47" s="10"/>
      <c r="Y47" s="10"/>
      <c r="Z47" s="7"/>
      <c r="AA47" s="7"/>
      <c r="AB47" s="7"/>
      <c r="AC47" s="7"/>
    </row>
    <row r="48" spans="1:29" ht="15">
      <c r="A48" s="7"/>
      <c r="B48" s="24" t="s">
        <v>27</v>
      </c>
      <c r="C48" s="25">
        <v>56</v>
      </c>
      <c r="D48" s="96">
        <f t="shared" si="1"/>
        <v>75000</v>
      </c>
      <c r="E48" s="96">
        <v>0</v>
      </c>
      <c r="F48" s="114">
        <v>0</v>
      </c>
      <c r="G48" s="96">
        <f>O48+W48</f>
        <v>0</v>
      </c>
      <c r="H48" s="129"/>
      <c r="I48" s="10"/>
      <c r="J48" s="24" t="s">
        <v>27</v>
      </c>
      <c r="K48" s="25">
        <v>56</v>
      </c>
      <c r="L48" s="96">
        <v>75000</v>
      </c>
      <c r="M48" s="26">
        <v>0</v>
      </c>
      <c r="N48" s="27"/>
      <c r="O48" s="28"/>
      <c r="P48" s="2"/>
      <c r="Q48" s="2"/>
      <c r="R48" s="24" t="s">
        <v>27</v>
      </c>
      <c r="S48" s="29">
        <v>56</v>
      </c>
      <c r="T48" s="96"/>
      <c r="U48" s="26"/>
      <c r="V48" s="27"/>
      <c r="W48" s="28"/>
      <c r="X48" s="10"/>
      <c r="Y48" s="10"/>
      <c r="Z48" s="7"/>
      <c r="AA48" s="7"/>
      <c r="AB48" s="7"/>
      <c r="AC48" s="7"/>
    </row>
    <row r="49" spans="1:29" ht="15">
      <c r="A49" s="7"/>
      <c r="B49" s="24" t="s">
        <v>33</v>
      </c>
      <c r="C49" s="25">
        <v>71</v>
      </c>
      <c r="D49" s="96">
        <f t="shared" si="1"/>
        <v>259320</v>
      </c>
      <c r="E49" s="96">
        <v>416820</v>
      </c>
      <c r="F49" s="114">
        <v>220333.44</v>
      </c>
      <c r="G49" s="96">
        <f>O49+W49</f>
        <v>415000</v>
      </c>
      <c r="H49" s="129"/>
      <c r="I49" s="10"/>
      <c r="J49" s="24" t="s">
        <v>33</v>
      </c>
      <c r="K49" s="25">
        <v>71</v>
      </c>
      <c r="L49" s="96">
        <v>259320</v>
      </c>
      <c r="M49" s="26">
        <v>416820</v>
      </c>
      <c r="N49" s="51">
        <v>220333.44</v>
      </c>
      <c r="O49" s="28">
        <v>415000</v>
      </c>
      <c r="P49" s="2"/>
      <c r="Q49" s="2"/>
      <c r="R49" s="24" t="s">
        <v>33</v>
      </c>
      <c r="S49" s="29">
        <v>71</v>
      </c>
      <c r="T49" s="96"/>
      <c r="U49" s="26"/>
      <c r="V49" s="51"/>
      <c r="W49" s="28"/>
      <c r="X49" s="10"/>
      <c r="Y49" s="10"/>
      <c r="Z49" s="7"/>
      <c r="AA49" s="7"/>
      <c r="AB49" s="7"/>
      <c r="AC49" s="7"/>
    </row>
    <row r="50" spans="1:29" ht="15">
      <c r="A50" s="7"/>
      <c r="B50" s="24" t="s">
        <v>34</v>
      </c>
      <c r="C50" s="25">
        <v>81</v>
      </c>
      <c r="D50" s="96">
        <f t="shared" si="1"/>
        <v>95000</v>
      </c>
      <c r="E50" s="96">
        <v>95000</v>
      </c>
      <c r="F50" s="114">
        <v>94044</v>
      </c>
      <c r="G50" s="96">
        <f>O50+W50</f>
        <v>95000</v>
      </c>
      <c r="H50" s="129"/>
      <c r="I50" s="10"/>
      <c r="J50" s="24" t="s">
        <v>34</v>
      </c>
      <c r="K50" s="25">
        <v>81</v>
      </c>
      <c r="L50" s="96"/>
      <c r="M50" s="26"/>
      <c r="N50" s="27"/>
      <c r="O50" s="28"/>
      <c r="P50" s="2"/>
      <c r="Q50" s="2"/>
      <c r="R50" s="24" t="s">
        <v>34</v>
      </c>
      <c r="S50" s="29">
        <v>81</v>
      </c>
      <c r="T50" s="96">
        <v>95000</v>
      </c>
      <c r="U50" s="26">
        <v>95000</v>
      </c>
      <c r="V50" s="27">
        <v>94044</v>
      </c>
      <c r="W50" s="28">
        <v>95000</v>
      </c>
      <c r="X50" s="10"/>
      <c r="Y50" s="10"/>
      <c r="Z50" s="7"/>
      <c r="AA50" s="7"/>
      <c r="AB50" s="7"/>
      <c r="AC50" s="7"/>
    </row>
    <row r="51" spans="1:29" ht="15">
      <c r="A51" s="7"/>
      <c r="B51" s="24" t="s">
        <v>17</v>
      </c>
      <c r="C51" s="25">
        <v>85</v>
      </c>
      <c r="D51" s="96">
        <f t="shared" si="1"/>
        <v>0</v>
      </c>
      <c r="E51" s="96">
        <v>0</v>
      </c>
      <c r="F51" s="114">
        <v>-13222.04</v>
      </c>
      <c r="G51" s="96">
        <f>O51+W51</f>
        <v>0</v>
      </c>
      <c r="H51" s="129"/>
      <c r="I51" s="10"/>
      <c r="J51" s="24" t="s">
        <v>17</v>
      </c>
      <c r="K51" s="25">
        <v>85</v>
      </c>
      <c r="L51" s="96"/>
      <c r="M51" s="26"/>
      <c r="N51" s="27">
        <v>-3222.04</v>
      </c>
      <c r="O51" s="28"/>
      <c r="P51" s="2"/>
      <c r="Q51" s="2"/>
      <c r="R51" s="24" t="s">
        <v>17</v>
      </c>
      <c r="S51" s="29">
        <v>85</v>
      </c>
      <c r="T51" s="96"/>
      <c r="U51" s="26"/>
      <c r="V51" s="27">
        <v>-10000</v>
      </c>
      <c r="W51" s="28"/>
      <c r="X51" s="10"/>
      <c r="Y51" s="10"/>
      <c r="Z51" s="7"/>
      <c r="AA51" s="7"/>
      <c r="AB51" s="7"/>
      <c r="AC51" s="7"/>
    </row>
    <row r="52" spans="1:29" ht="15">
      <c r="A52" s="7"/>
      <c r="B52" s="32" t="s">
        <v>35</v>
      </c>
      <c r="C52" s="43">
        <v>6802</v>
      </c>
      <c r="D52" s="99">
        <f>SUM(D53:D56)</f>
        <v>3542000</v>
      </c>
      <c r="E52" s="117">
        <v>4568370</v>
      </c>
      <c r="F52" s="118">
        <v>4312842</v>
      </c>
      <c r="G52" s="117">
        <f>SUM(G53:G56)</f>
        <v>4030915</v>
      </c>
      <c r="H52" s="129"/>
      <c r="I52" s="10"/>
      <c r="J52" s="32" t="s">
        <v>35</v>
      </c>
      <c r="K52" s="43">
        <v>6802</v>
      </c>
      <c r="L52" s="99">
        <f>SUM(L53:L56)</f>
        <v>0</v>
      </c>
      <c r="M52" s="44">
        <v>0</v>
      </c>
      <c r="N52" s="45">
        <v>0</v>
      </c>
      <c r="O52" s="46">
        <v>0</v>
      </c>
      <c r="P52" s="15"/>
      <c r="Q52" s="15"/>
      <c r="R52" s="32" t="s">
        <v>35</v>
      </c>
      <c r="S52" s="47">
        <v>6802</v>
      </c>
      <c r="T52" s="99">
        <f>SUM(T53:T56)</f>
        <v>3542000</v>
      </c>
      <c r="U52" s="44">
        <v>4568370</v>
      </c>
      <c r="V52" s="45">
        <v>4312842</v>
      </c>
      <c r="W52" s="46">
        <f>SUM(W53:W56)</f>
        <v>4030915</v>
      </c>
      <c r="X52" s="10"/>
      <c r="Y52" s="9"/>
      <c r="Z52" s="7"/>
      <c r="AA52" s="7"/>
      <c r="AB52" s="7"/>
      <c r="AC52" s="7"/>
    </row>
    <row r="53" spans="1:29" ht="15">
      <c r="A53" s="7"/>
      <c r="B53" s="24" t="s">
        <v>12</v>
      </c>
      <c r="C53" s="25">
        <v>10</v>
      </c>
      <c r="D53" s="96">
        <f t="shared" si="1"/>
        <v>2192000</v>
      </c>
      <c r="E53" s="96">
        <v>2523280</v>
      </c>
      <c r="F53" s="114">
        <v>2523280</v>
      </c>
      <c r="G53" s="96">
        <v>2324915</v>
      </c>
      <c r="H53" s="129"/>
      <c r="I53" s="10"/>
      <c r="J53" s="24" t="s">
        <v>12</v>
      </c>
      <c r="K53" s="25">
        <v>10</v>
      </c>
      <c r="L53" s="96"/>
      <c r="M53" s="26"/>
      <c r="N53" s="27"/>
      <c r="O53" s="28"/>
      <c r="P53" s="2"/>
      <c r="Q53" s="2"/>
      <c r="R53" s="24" t="s">
        <v>12</v>
      </c>
      <c r="S53" s="29">
        <v>10</v>
      </c>
      <c r="T53" s="96">
        <v>2192000</v>
      </c>
      <c r="U53" s="26">
        <v>2523280</v>
      </c>
      <c r="V53" s="27">
        <v>2523280</v>
      </c>
      <c r="W53" s="28">
        <f>G53</f>
        <v>2324915</v>
      </c>
      <c r="X53" s="9"/>
      <c r="Y53" s="10"/>
      <c r="Z53" s="7"/>
      <c r="AA53" s="7"/>
      <c r="AB53" s="7"/>
      <c r="AC53" s="7"/>
    </row>
    <row r="54" spans="1:29" ht="15">
      <c r="A54" s="7"/>
      <c r="B54" s="24" t="s">
        <v>13</v>
      </c>
      <c r="C54" s="25">
        <v>20</v>
      </c>
      <c r="D54" s="96">
        <f t="shared" si="1"/>
        <v>842000</v>
      </c>
      <c r="E54" s="96">
        <v>1438520</v>
      </c>
      <c r="F54" s="114">
        <v>1184222</v>
      </c>
      <c r="G54" s="96">
        <f>O54+W54</f>
        <v>1100000</v>
      </c>
      <c r="H54" s="129"/>
      <c r="I54" s="10"/>
      <c r="J54" s="24" t="s">
        <v>13</v>
      </c>
      <c r="K54" s="25">
        <v>20</v>
      </c>
      <c r="L54" s="96"/>
      <c r="M54" s="52"/>
      <c r="N54" s="27"/>
      <c r="O54" s="28"/>
      <c r="P54" s="2"/>
      <c r="Q54" s="2"/>
      <c r="R54" s="24" t="s">
        <v>13</v>
      </c>
      <c r="S54" s="29">
        <v>20</v>
      </c>
      <c r="T54" s="96">
        <v>842000</v>
      </c>
      <c r="U54" s="52">
        <v>1438520</v>
      </c>
      <c r="V54" s="27">
        <v>1184222</v>
      </c>
      <c r="W54" s="28">
        <v>1100000</v>
      </c>
      <c r="X54" s="10"/>
      <c r="Y54" s="10"/>
      <c r="Z54" s="10"/>
      <c r="AA54" s="10"/>
      <c r="AB54" s="7"/>
      <c r="AC54" s="7"/>
    </row>
    <row r="55" spans="1:29" ht="15">
      <c r="A55" s="7"/>
      <c r="B55" s="24" t="s">
        <v>36</v>
      </c>
      <c r="C55" s="25">
        <v>57</v>
      </c>
      <c r="D55" s="96">
        <f t="shared" si="1"/>
        <v>472000</v>
      </c>
      <c r="E55" s="96">
        <v>570570</v>
      </c>
      <c r="F55" s="114">
        <v>570000</v>
      </c>
      <c r="G55" s="96">
        <f>O55+W55</f>
        <v>570000</v>
      </c>
      <c r="H55" s="129"/>
      <c r="I55" s="10"/>
      <c r="J55" s="24" t="s">
        <v>36</v>
      </c>
      <c r="K55" s="25">
        <v>57</v>
      </c>
      <c r="L55" s="96"/>
      <c r="M55" s="26"/>
      <c r="N55" s="27"/>
      <c r="O55" s="28"/>
      <c r="P55" s="2"/>
      <c r="Q55" s="2"/>
      <c r="R55" s="24" t="s">
        <v>36</v>
      </c>
      <c r="S55" s="29">
        <v>57</v>
      </c>
      <c r="T55" s="96">
        <v>472000</v>
      </c>
      <c r="U55" s="26">
        <v>570570</v>
      </c>
      <c r="V55" s="27">
        <v>570000</v>
      </c>
      <c r="W55" s="28">
        <v>570000</v>
      </c>
      <c r="X55" s="10"/>
      <c r="Y55" s="10"/>
      <c r="Z55" s="10"/>
      <c r="AA55" s="10"/>
      <c r="AB55" s="7"/>
      <c r="AC55" s="7"/>
    </row>
    <row r="56" spans="1:29" ht="15">
      <c r="A56" s="7"/>
      <c r="B56" s="24" t="s">
        <v>34</v>
      </c>
      <c r="C56" s="25">
        <v>81</v>
      </c>
      <c r="D56" s="96">
        <f t="shared" si="1"/>
        <v>36000</v>
      </c>
      <c r="E56" s="96">
        <v>36000</v>
      </c>
      <c r="F56" s="114">
        <v>35340</v>
      </c>
      <c r="G56" s="96">
        <f>O56+W56</f>
        <v>36000</v>
      </c>
      <c r="H56" s="129"/>
      <c r="I56" s="10"/>
      <c r="J56" s="24" t="s">
        <v>34</v>
      </c>
      <c r="K56" s="25">
        <v>81</v>
      </c>
      <c r="L56" s="96"/>
      <c r="M56" s="26"/>
      <c r="N56" s="27"/>
      <c r="O56" s="28"/>
      <c r="P56" s="2"/>
      <c r="Q56" s="2"/>
      <c r="R56" s="24" t="s">
        <v>34</v>
      </c>
      <c r="S56" s="29">
        <v>81</v>
      </c>
      <c r="T56" s="96">
        <v>36000</v>
      </c>
      <c r="U56" s="26">
        <v>36000</v>
      </c>
      <c r="V56" s="27">
        <v>35340</v>
      </c>
      <c r="W56" s="28">
        <v>36000</v>
      </c>
      <c r="X56" s="9"/>
      <c r="Y56" s="10"/>
      <c r="Z56" s="9"/>
      <c r="AA56" s="9"/>
      <c r="AB56" s="7"/>
      <c r="AC56" s="7"/>
    </row>
    <row r="57" spans="1:29" ht="15">
      <c r="A57" s="7"/>
      <c r="B57" s="32" t="s">
        <v>37</v>
      </c>
      <c r="C57" s="43">
        <v>7002</v>
      </c>
      <c r="D57" s="99">
        <f>SUM(D58:D63)</f>
        <v>4262100</v>
      </c>
      <c r="E57" s="117">
        <v>5474530</v>
      </c>
      <c r="F57" s="118">
        <v>5068564</v>
      </c>
      <c r="G57" s="117">
        <f>SUM(G58:G63)</f>
        <v>6450717</v>
      </c>
      <c r="H57" s="129"/>
      <c r="I57" s="10"/>
      <c r="J57" s="32" t="s">
        <v>37</v>
      </c>
      <c r="K57" s="43">
        <v>7002</v>
      </c>
      <c r="L57" s="99">
        <f>SUM(L58:L63)</f>
        <v>2641000</v>
      </c>
      <c r="M57" s="44">
        <v>3028710</v>
      </c>
      <c r="N57" s="45">
        <v>2409271.14</v>
      </c>
      <c r="O57" s="46">
        <f>SUM(O58:O63)</f>
        <v>4182000</v>
      </c>
      <c r="P57" s="15"/>
      <c r="Q57" s="15"/>
      <c r="R57" s="32" t="s">
        <v>37</v>
      </c>
      <c r="S57" s="47">
        <v>7002</v>
      </c>
      <c r="T57" s="99">
        <f>SUM(T58:T63)</f>
        <v>1621100</v>
      </c>
      <c r="U57" s="44">
        <v>2445820</v>
      </c>
      <c r="V57" s="45">
        <v>2416349</v>
      </c>
      <c r="W57" s="46">
        <f>SUM(W58:W63)</f>
        <v>2268717</v>
      </c>
      <c r="X57" s="9"/>
      <c r="Y57" s="9"/>
      <c r="Z57" s="9"/>
      <c r="AA57" s="9"/>
      <c r="AB57" s="7"/>
      <c r="AC57" s="7"/>
    </row>
    <row r="58" spans="1:29" ht="15">
      <c r="A58" s="7"/>
      <c r="B58" s="24" t="s">
        <v>12</v>
      </c>
      <c r="C58" s="25">
        <v>10</v>
      </c>
      <c r="D58" s="96">
        <f t="shared" si="1"/>
        <v>369000</v>
      </c>
      <c r="E58" s="96">
        <v>391767</v>
      </c>
      <c r="F58" s="114">
        <v>391767</v>
      </c>
      <c r="G58" s="96">
        <v>360717</v>
      </c>
      <c r="H58" s="129"/>
      <c r="I58" s="10"/>
      <c r="J58" s="24" t="s">
        <v>12</v>
      </c>
      <c r="K58" s="25">
        <v>10</v>
      </c>
      <c r="L58" s="96"/>
      <c r="M58" s="26"/>
      <c r="N58" s="27"/>
      <c r="O58" s="28"/>
      <c r="P58" s="2"/>
      <c r="Q58" s="2"/>
      <c r="R58" s="24" t="s">
        <v>12</v>
      </c>
      <c r="S58" s="29">
        <v>10</v>
      </c>
      <c r="T58" s="96">
        <v>369000</v>
      </c>
      <c r="U58" s="26">
        <v>391767</v>
      </c>
      <c r="V58" s="27">
        <v>391767</v>
      </c>
      <c r="W58" s="28">
        <f>G58</f>
        <v>360717</v>
      </c>
      <c r="X58" s="9"/>
      <c r="Y58" s="10"/>
      <c r="Z58" s="9"/>
      <c r="AA58" s="9"/>
      <c r="AB58" s="7"/>
      <c r="AC58" s="7"/>
    </row>
    <row r="59" spans="1:29" ht="15">
      <c r="A59" s="7"/>
      <c r="B59" s="24" t="s">
        <v>13</v>
      </c>
      <c r="C59" s="25">
        <v>20</v>
      </c>
      <c r="D59" s="96">
        <f t="shared" si="1"/>
        <v>894100</v>
      </c>
      <c r="E59" s="96">
        <v>1696053</v>
      </c>
      <c r="F59" s="114">
        <v>1666682</v>
      </c>
      <c r="G59" s="96">
        <f>O59+W59</f>
        <v>1550000</v>
      </c>
      <c r="H59" s="129"/>
      <c r="I59" s="10"/>
      <c r="J59" s="24" t="s">
        <v>13</v>
      </c>
      <c r="K59" s="25">
        <v>20</v>
      </c>
      <c r="L59" s="96"/>
      <c r="M59" s="26"/>
      <c r="N59" s="27"/>
      <c r="O59" s="28"/>
      <c r="P59" s="2"/>
      <c r="Q59" s="2"/>
      <c r="R59" s="24" t="s">
        <v>13</v>
      </c>
      <c r="S59" s="29">
        <v>20</v>
      </c>
      <c r="T59" s="96">
        <v>894100</v>
      </c>
      <c r="U59" s="26">
        <v>1696053</v>
      </c>
      <c r="V59" s="27">
        <v>1666682</v>
      </c>
      <c r="W59" s="49">
        <v>1550000</v>
      </c>
      <c r="X59" s="53"/>
      <c r="Y59" s="10"/>
      <c r="Z59" s="9"/>
      <c r="AA59" s="9"/>
      <c r="AB59" s="7"/>
      <c r="AC59" s="7"/>
    </row>
    <row r="60" spans="1:29" ht="15">
      <c r="A60" s="7"/>
      <c r="B60" s="24" t="s">
        <v>27</v>
      </c>
      <c r="C60" s="25">
        <v>56</v>
      </c>
      <c r="D60" s="96">
        <f t="shared" si="1"/>
        <v>200000</v>
      </c>
      <c r="E60" s="96">
        <v>50000</v>
      </c>
      <c r="F60" s="114">
        <v>8680</v>
      </c>
      <c r="G60" s="96">
        <f>O60+W60</f>
        <v>100000</v>
      </c>
      <c r="H60" s="131"/>
      <c r="I60" s="10"/>
      <c r="J60" s="24" t="s">
        <v>27</v>
      </c>
      <c r="K60" s="25">
        <v>56</v>
      </c>
      <c r="L60" s="96">
        <v>200000</v>
      </c>
      <c r="M60" s="26">
        <v>50000</v>
      </c>
      <c r="N60" s="27">
        <v>8680</v>
      </c>
      <c r="O60" s="54">
        <v>100000</v>
      </c>
      <c r="P60" s="2"/>
      <c r="Q60" s="2"/>
      <c r="R60" s="24" t="s">
        <v>27</v>
      </c>
      <c r="S60" s="29">
        <v>56</v>
      </c>
      <c r="T60" s="96"/>
      <c r="U60" s="26"/>
      <c r="V60" s="27"/>
      <c r="W60" s="28"/>
      <c r="X60" s="9"/>
      <c r="Y60" s="10"/>
      <c r="Z60" s="9"/>
      <c r="AA60" s="9"/>
      <c r="AB60" s="7"/>
      <c r="AC60" s="7"/>
    </row>
    <row r="61" spans="1:29" ht="15">
      <c r="A61" s="7"/>
      <c r="B61" s="24" t="s">
        <v>28</v>
      </c>
      <c r="C61" s="25">
        <v>71</v>
      </c>
      <c r="D61" s="96">
        <f t="shared" si="1"/>
        <v>2441000</v>
      </c>
      <c r="E61" s="96">
        <v>2978710</v>
      </c>
      <c r="F61" s="114">
        <v>2643535</v>
      </c>
      <c r="G61" s="96">
        <f>O61+W61</f>
        <v>4082000</v>
      </c>
      <c r="H61" s="131"/>
      <c r="I61" s="10"/>
      <c r="J61" s="24" t="s">
        <v>28</v>
      </c>
      <c r="K61" s="25">
        <v>71</v>
      </c>
      <c r="L61" s="96">
        <v>2441000</v>
      </c>
      <c r="M61" s="26">
        <v>2978710</v>
      </c>
      <c r="N61" s="27">
        <v>2400591.14</v>
      </c>
      <c r="O61" s="28">
        <v>4082000</v>
      </c>
      <c r="P61" s="2"/>
      <c r="Q61" s="2"/>
      <c r="R61" s="24" t="s">
        <v>28</v>
      </c>
      <c r="S61" s="29">
        <v>71</v>
      </c>
      <c r="T61" s="96"/>
      <c r="U61" s="26"/>
      <c r="V61" s="27"/>
      <c r="W61" s="28"/>
      <c r="X61" s="9"/>
      <c r="Y61" s="10"/>
      <c r="Z61" s="9"/>
      <c r="AA61" s="9"/>
      <c r="AB61" s="7"/>
      <c r="AC61" s="7"/>
    </row>
    <row r="62" spans="1:29" ht="15">
      <c r="A62" s="7"/>
      <c r="B62" s="24" t="s">
        <v>34</v>
      </c>
      <c r="C62" s="25">
        <v>81</v>
      </c>
      <c r="D62" s="96">
        <f t="shared" si="1"/>
        <v>358000</v>
      </c>
      <c r="E62" s="96">
        <v>358000</v>
      </c>
      <c r="F62" s="114">
        <v>357900</v>
      </c>
      <c r="G62" s="96">
        <f>O62+W62</f>
        <v>358000</v>
      </c>
      <c r="H62" s="131"/>
      <c r="I62" s="10"/>
      <c r="J62" s="24" t="s">
        <v>34</v>
      </c>
      <c r="K62" s="25">
        <v>81</v>
      </c>
      <c r="L62" s="96"/>
      <c r="M62" s="26"/>
      <c r="N62" s="27"/>
      <c r="O62" s="28"/>
      <c r="P62" s="2"/>
      <c r="Q62" s="2"/>
      <c r="R62" s="24" t="s">
        <v>34</v>
      </c>
      <c r="S62" s="29">
        <v>81</v>
      </c>
      <c r="T62" s="96">
        <v>358000</v>
      </c>
      <c r="U62" s="26">
        <v>358000</v>
      </c>
      <c r="V62" s="27">
        <v>357900</v>
      </c>
      <c r="W62" s="28">
        <v>358000</v>
      </c>
      <c r="X62" s="9"/>
      <c r="Y62" s="10"/>
      <c r="Z62" s="9"/>
      <c r="AA62" s="9"/>
      <c r="AB62" s="7"/>
      <c r="AC62" s="7"/>
    </row>
    <row r="63" spans="1:29" ht="15">
      <c r="A63" s="7"/>
      <c r="B63" s="24"/>
      <c r="C63" s="25">
        <v>85</v>
      </c>
      <c r="D63" s="96">
        <f t="shared" si="1"/>
        <v>0</v>
      </c>
      <c r="E63" s="96">
        <v>0</v>
      </c>
      <c r="F63" s="114">
        <v>0</v>
      </c>
      <c r="G63" s="96">
        <f>O63+W63</f>
        <v>0</v>
      </c>
      <c r="H63" s="131"/>
      <c r="I63" s="10"/>
      <c r="J63" s="24"/>
      <c r="K63" s="25">
        <v>85</v>
      </c>
      <c r="L63" s="96"/>
      <c r="M63" s="26"/>
      <c r="N63" s="27"/>
      <c r="O63" s="28"/>
      <c r="P63" s="2"/>
      <c r="Q63" s="2"/>
      <c r="R63" s="24"/>
      <c r="S63" s="29">
        <v>85</v>
      </c>
      <c r="T63" s="96"/>
      <c r="U63" s="26"/>
      <c r="V63" s="27"/>
      <c r="W63" s="28"/>
      <c r="X63" s="9"/>
      <c r="Y63" s="10"/>
      <c r="Z63" s="9"/>
      <c r="AA63" s="9"/>
      <c r="AB63" s="7"/>
      <c r="AC63" s="7"/>
    </row>
    <row r="64" spans="1:29" ht="15">
      <c r="A64" s="7"/>
      <c r="B64" s="32" t="s">
        <v>38</v>
      </c>
      <c r="C64" s="43">
        <v>8402</v>
      </c>
      <c r="D64" s="99">
        <f>SUM(D65:D72)</f>
        <v>9209000</v>
      </c>
      <c r="E64" s="117">
        <v>10129570</v>
      </c>
      <c r="F64" s="118">
        <v>9544380.97</v>
      </c>
      <c r="G64" s="117">
        <f>SUM(G65:G72)</f>
        <v>11360749</v>
      </c>
      <c r="H64" s="131"/>
      <c r="I64" s="10"/>
      <c r="J64" s="32" t="s">
        <v>38</v>
      </c>
      <c r="K64" s="43">
        <v>8402</v>
      </c>
      <c r="L64" s="99">
        <f>SUM(L65:L72)</f>
        <v>4105000</v>
      </c>
      <c r="M64" s="44">
        <v>4395000</v>
      </c>
      <c r="N64" s="45">
        <v>4049600</v>
      </c>
      <c r="O64" s="46">
        <f>SUM(O65:O72)</f>
        <v>5355000</v>
      </c>
      <c r="P64" s="15"/>
      <c r="Q64" s="15"/>
      <c r="R64" s="32" t="s">
        <v>38</v>
      </c>
      <c r="S64" s="47">
        <v>8402</v>
      </c>
      <c r="T64" s="99">
        <f>SUM(T65:T72)</f>
        <v>5104000</v>
      </c>
      <c r="U64" s="44">
        <v>5734570</v>
      </c>
      <c r="V64" s="45">
        <v>5728129</v>
      </c>
      <c r="W64" s="46">
        <f>SUM(W65:W71)</f>
        <v>6005749</v>
      </c>
      <c r="X64" s="9"/>
      <c r="Y64" s="9"/>
      <c r="Z64" s="9"/>
      <c r="AA64" s="9"/>
      <c r="AB64" s="7"/>
      <c r="AC64" s="7"/>
    </row>
    <row r="65" spans="1:29" ht="15">
      <c r="A65" s="7"/>
      <c r="B65" s="24" t="s">
        <v>12</v>
      </c>
      <c r="C65" s="38">
        <v>10</v>
      </c>
      <c r="D65" s="96">
        <f t="shared" si="1"/>
        <v>592000</v>
      </c>
      <c r="E65" s="96">
        <v>671374</v>
      </c>
      <c r="F65" s="114">
        <v>671374</v>
      </c>
      <c r="G65" s="96">
        <v>618749</v>
      </c>
      <c r="H65" s="131"/>
      <c r="I65" s="10"/>
      <c r="J65" s="24" t="s">
        <v>12</v>
      </c>
      <c r="K65" s="38">
        <v>10</v>
      </c>
      <c r="L65" s="106"/>
      <c r="M65" s="55"/>
      <c r="N65" s="27"/>
      <c r="O65" s="28"/>
      <c r="P65" s="2"/>
      <c r="Q65" s="2"/>
      <c r="R65" s="24" t="s">
        <v>12</v>
      </c>
      <c r="S65" s="40">
        <v>10</v>
      </c>
      <c r="T65" s="106">
        <v>592000</v>
      </c>
      <c r="U65" s="55">
        <v>671374</v>
      </c>
      <c r="V65" s="27">
        <v>671374</v>
      </c>
      <c r="W65" s="28">
        <f>G65</f>
        <v>618749</v>
      </c>
      <c r="X65" s="9"/>
      <c r="Y65" s="10"/>
      <c r="Z65" s="9"/>
      <c r="AA65" s="9"/>
      <c r="AB65" s="7"/>
      <c r="AC65" s="7"/>
    </row>
    <row r="66" spans="1:29" ht="15">
      <c r="A66" s="7"/>
      <c r="B66" s="24" t="s">
        <v>13</v>
      </c>
      <c r="C66" s="25">
        <v>20</v>
      </c>
      <c r="D66" s="96">
        <f t="shared" si="1"/>
        <v>2425000</v>
      </c>
      <c r="E66" s="96">
        <v>2916196</v>
      </c>
      <c r="F66" s="114">
        <v>2910000</v>
      </c>
      <c r="G66" s="96">
        <f aca="true" t="shared" si="4" ref="G66:G72">O66+W66</f>
        <v>3300000</v>
      </c>
      <c r="H66" s="131"/>
      <c r="I66" s="10"/>
      <c r="J66" s="24" t="s">
        <v>13</v>
      </c>
      <c r="K66" s="25">
        <v>20</v>
      </c>
      <c r="L66" s="96"/>
      <c r="M66" s="26"/>
      <c r="N66" s="27"/>
      <c r="O66" s="28"/>
      <c r="P66" s="2"/>
      <c r="Q66" s="2"/>
      <c r="R66" s="24" t="s">
        <v>13</v>
      </c>
      <c r="S66" s="29">
        <v>20</v>
      </c>
      <c r="T66" s="96">
        <v>2425000</v>
      </c>
      <c r="U66" s="26">
        <v>2916196</v>
      </c>
      <c r="V66" s="27">
        <v>2910000</v>
      </c>
      <c r="W66" s="28">
        <v>3300000</v>
      </c>
      <c r="X66" s="9"/>
      <c r="Y66" s="10"/>
      <c r="Z66" s="9"/>
      <c r="AA66" s="9"/>
      <c r="AB66" s="7"/>
      <c r="AC66" s="7"/>
    </row>
    <row r="67" spans="1:29" ht="15">
      <c r="A67" s="7"/>
      <c r="B67" s="24" t="s">
        <v>39</v>
      </c>
      <c r="C67" s="25">
        <v>40</v>
      </c>
      <c r="D67" s="96">
        <f t="shared" si="1"/>
        <v>1300000</v>
      </c>
      <c r="E67" s="96">
        <v>1300000</v>
      </c>
      <c r="F67" s="114">
        <v>1300000</v>
      </c>
      <c r="G67" s="96">
        <f t="shared" si="4"/>
        <v>1300000</v>
      </c>
      <c r="H67" s="131"/>
      <c r="I67" s="10"/>
      <c r="J67" s="24" t="s">
        <v>39</v>
      </c>
      <c r="K67" s="25">
        <v>40</v>
      </c>
      <c r="L67" s="96"/>
      <c r="M67" s="26"/>
      <c r="N67" s="27"/>
      <c r="O67" s="28"/>
      <c r="P67" s="2"/>
      <c r="Q67" s="2"/>
      <c r="R67" s="24" t="s">
        <v>39</v>
      </c>
      <c r="S67" s="29">
        <v>40</v>
      </c>
      <c r="T67" s="96">
        <v>1300000</v>
      </c>
      <c r="U67" s="26">
        <v>1300000</v>
      </c>
      <c r="V67" s="27">
        <v>1300000</v>
      </c>
      <c r="W67" s="28">
        <v>1300000</v>
      </c>
      <c r="X67" s="9"/>
      <c r="Y67" s="10"/>
      <c r="Z67" s="9"/>
      <c r="AA67" s="9"/>
      <c r="AB67" s="7"/>
      <c r="AC67" s="7"/>
    </row>
    <row r="68" spans="1:29" ht="15">
      <c r="A68" s="7"/>
      <c r="B68" s="24" t="s">
        <v>27</v>
      </c>
      <c r="C68" s="25">
        <v>56</v>
      </c>
      <c r="D68" s="96">
        <f t="shared" si="1"/>
        <v>130000</v>
      </c>
      <c r="E68" s="96">
        <v>110000</v>
      </c>
      <c r="F68" s="114">
        <v>108035</v>
      </c>
      <c r="G68" s="96">
        <f t="shared" si="4"/>
        <v>100000</v>
      </c>
      <c r="H68" s="131"/>
      <c r="I68" s="10"/>
      <c r="J68" s="24" t="s">
        <v>27</v>
      </c>
      <c r="K68" s="25">
        <v>56</v>
      </c>
      <c r="L68" s="96">
        <v>130000</v>
      </c>
      <c r="M68" s="26">
        <v>110000</v>
      </c>
      <c r="N68" s="27">
        <v>108035</v>
      </c>
      <c r="O68" s="28">
        <v>100000</v>
      </c>
      <c r="P68" s="2"/>
      <c r="Q68" s="2"/>
      <c r="R68" s="24" t="s">
        <v>27</v>
      </c>
      <c r="S68" s="29">
        <v>56</v>
      </c>
      <c r="T68" s="96"/>
      <c r="U68" s="26"/>
      <c r="V68" s="27"/>
      <c r="W68" s="28"/>
      <c r="X68" s="9"/>
      <c r="Y68" s="10"/>
      <c r="Z68" s="9"/>
      <c r="AA68" s="9"/>
      <c r="AB68" s="7"/>
      <c r="AC68" s="7"/>
    </row>
    <row r="69" spans="1:29" ht="15">
      <c r="A69" s="7"/>
      <c r="B69" s="56" t="s">
        <v>40</v>
      </c>
      <c r="C69" s="57">
        <v>59</v>
      </c>
      <c r="D69" s="96">
        <f t="shared" si="1"/>
        <v>0</v>
      </c>
      <c r="E69" s="96">
        <v>60000</v>
      </c>
      <c r="F69" s="114">
        <v>60000</v>
      </c>
      <c r="G69" s="96">
        <f t="shared" si="4"/>
        <v>0</v>
      </c>
      <c r="H69" s="131"/>
      <c r="I69" s="10"/>
      <c r="J69" s="56" t="s">
        <v>40</v>
      </c>
      <c r="K69" s="133">
        <v>59</v>
      </c>
      <c r="L69" s="138"/>
      <c r="M69" s="54"/>
      <c r="N69" s="54"/>
      <c r="O69" s="28"/>
      <c r="P69" s="10"/>
      <c r="Q69" s="10"/>
      <c r="R69" s="56" t="s">
        <v>40</v>
      </c>
      <c r="S69" s="25">
        <v>59</v>
      </c>
      <c r="T69" s="108"/>
      <c r="U69" s="26">
        <v>60000</v>
      </c>
      <c r="V69" s="27">
        <v>60000</v>
      </c>
      <c r="W69" s="28"/>
      <c r="X69" s="9"/>
      <c r="Y69" s="10"/>
      <c r="Z69" s="9"/>
      <c r="AA69" s="9"/>
      <c r="AB69" s="7"/>
      <c r="AC69" s="7"/>
    </row>
    <row r="70" spans="1:29" ht="15">
      <c r="A70" s="7"/>
      <c r="B70" s="56" t="s">
        <v>28</v>
      </c>
      <c r="C70" s="57">
        <v>71</v>
      </c>
      <c r="D70" s="96">
        <f t="shared" si="1"/>
        <v>3975000</v>
      </c>
      <c r="E70" s="96">
        <v>4285000</v>
      </c>
      <c r="F70" s="114">
        <v>3941565</v>
      </c>
      <c r="G70" s="96">
        <f t="shared" si="4"/>
        <v>5255000</v>
      </c>
      <c r="H70" s="131"/>
      <c r="I70" s="10"/>
      <c r="J70" s="56" t="s">
        <v>28</v>
      </c>
      <c r="K70" s="57">
        <v>71</v>
      </c>
      <c r="L70" s="108">
        <v>3975000</v>
      </c>
      <c r="M70" s="52">
        <v>4285000</v>
      </c>
      <c r="N70" s="59">
        <v>3941565</v>
      </c>
      <c r="O70" s="60">
        <v>5255000</v>
      </c>
      <c r="P70" s="2"/>
      <c r="Q70" s="2"/>
      <c r="R70" s="56" t="s">
        <v>28</v>
      </c>
      <c r="S70" s="58">
        <v>71</v>
      </c>
      <c r="T70" s="108"/>
      <c r="U70" s="52"/>
      <c r="V70" s="59"/>
      <c r="W70" s="60"/>
      <c r="X70" s="9"/>
      <c r="Y70" s="10"/>
      <c r="Z70" s="9"/>
      <c r="AA70" s="9"/>
      <c r="AB70" s="10"/>
      <c r="AC70" s="10"/>
    </row>
    <row r="71" spans="1:29" ht="15">
      <c r="A71" s="7"/>
      <c r="B71" s="61" t="s">
        <v>34</v>
      </c>
      <c r="C71" s="25">
        <v>81</v>
      </c>
      <c r="D71" s="96">
        <f t="shared" si="1"/>
        <v>787000</v>
      </c>
      <c r="E71" s="96">
        <v>787000</v>
      </c>
      <c r="F71" s="114">
        <v>786755</v>
      </c>
      <c r="G71" s="96">
        <f t="shared" si="4"/>
        <v>787000</v>
      </c>
      <c r="H71" s="129"/>
      <c r="I71" s="10"/>
      <c r="J71" s="61" t="s">
        <v>34</v>
      </c>
      <c r="K71" s="76">
        <v>81</v>
      </c>
      <c r="L71" s="121"/>
      <c r="M71" s="28"/>
      <c r="N71" s="62"/>
      <c r="O71" s="28"/>
      <c r="P71" s="2"/>
      <c r="Q71" s="2"/>
      <c r="R71" s="61" t="s">
        <v>34</v>
      </c>
      <c r="S71" s="29">
        <v>81</v>
      </c>
      <c r="T71" s="109">
        <v>787000</v>
      </c>
      <c r="U71" s="26">
        <v>787000</v>
      </c>
      <c r="V71" s="62">
        <v>786755</v>
      </c>
      <c r="W71" s="28">
        <v>787000</v>
      </c>
      <c r="X71" s="10"/>
      <c r="Y71" s="10"/>
      <c r="Z71" s="10"/>
      <c r="AA71" s="10"/>
      <c r="AB71" s="10"/>
      <c r="AC71" s="10"/>
    </row>
    <row r="72" spans="1:29" ht="15">
      <c r="A72" s="7"/>
      <c r="B72" s="56" t="s">
        <v>17</v>
      </c>
      <c r="C72" s="133">
        <v>85</v>
      </c>
      <c r="D72" s="96">
        <f t="shared" si="1"/>
        <v>0</v>
      </c>
      <c r="E72" s="96">
        <v>0</v>
      </c>
      <c r="F72" s="96">
        <v>-233348.03</v>
      </c>
      <c r="G72" s="96">
        <f t="shared" si="4"/>
        <v>0</v>
      </c>
      <c r="H72" s="129"/>
      <c r="I72" s="10"/>
      <c r="J72" s="56" t="s">
        <v>17</v>
      </c>
      <c r="K72" s="76">
        <v>85</v>
      </c>
      <c r="L72" s="121"/>
      <c r="M72" s="28"/>
      <c r="N72" s="62">
        <v>-233348.03</v>
      </c>
      <c r="O72" s="28"/>
      <c r="P72" s="2"/>
      <c r="Q72" s="2"/>
      <c r="R72" s="56" t="s">
        <v>17</v>
      </c>
      <c r="S72" s="58">
        <v>85</v>
      </c>
      <c r="T72" s="110"/>
      <c r="U72" s="63"/>
      <c r="V72" s="65"/>
      <c r="W72" s="64"/>
      <c r="X72" s="66"/>
      <c r="Y72" s="66"/>
      <c r="Z72" s="66"/>
      <c r="AA72" s="66"/>
      <c r="AB72" s="66"/>
      <c r="AC72" s="66"/>
    </row>
    <row r="73" spans="1:29" ht="15.75" thickBot="1">
      <c r="A73" s="7"/>
      <c r="B73" s="28" t="s">
        <v>48</v>
      </c>
      <c r="C73" s="76">
        <v>97</v>
      </c>
      <c r="D73" s="121"/>
      <c r="E73" s="121"/>
      <c r="F73" s="121"/>
      <c r="G73" s="135">
        <v>839000</v>
      </c>
      <c r="H73" s="129"/>
      <c r="I73" s="10"/>
      <c r="J73" s="123" t="s">
        <v>48</v>
      </c>
      <c r="K73" s="76">
        <v>97</v>
      </c>
      <c r="L73" s="121"/>
      <c r="M73" s="28"/>
      <c r="N73" s="68"/>
      <c r="O73" s="28"/>
      <c r="P73" s="2"/>
      <c r="Q73" s="2"/>
      <c r="R73" s="123" t="s">
        <v>48</v>
      </c>
      <c r="S73" s="58">
        <v>97</v>
      </c>
      <c r="T73" s="110"/>
      <c r="U73" s="52"/>
      <c r="V73" s="137"/>
      <c r="W73" s="136">
        <v>839000</v>
      </c>
      <c r="X73" s="66"/>
      <c r="Y73" s="66"/>
      <c r="Z73" s="66"/>
      <c r="AA73" s="66"/>
      <c r="AB73" s="66"/>
      <c r="AC73" s="66"/>
    </row>
    <row r="74" spans="1:29" ht="15.75" thickBot="1">
      <c r="A74" s="7"/>
      <c r="B74" s="143" t="s">
        <v>3</v>
      </c>
      <c r="C74" s="13"/>
      <c r="D74" s="100">
        <f>D64+D57+D52+D45+D37+D29+D26+D24+D22+D18+D11</f>
        <v>50658350</v>
      </c>
      <c r="E74" s="100">
        <v>56533000</v>
      </c>
      <c r="F74" s="119">
        <v>53654703.63</v>
      </c>
      <c r="G74" s="100">
        <f>G64+G57+G52+G45+G37+G29+G26+G24+G22+G18+G11+G73</f>
        <v>52280932</v>
      </c>
      <c r="H74" s="129"/>
      <c r="I74" s="10"/>
      <c r="J74" s="12" t="s">
        <v>3</v>
      </c>
      <c r="K74" s="13"/>
      <c r="L74" s="111">
        <f>L64+L57+L52+L45+L37+L29+L11</f>
        <v>10046320</v>
      </c>
      <c r="M74" s="13">
        <v>14792400</v>
      </c>
      <c r="N74" s="12">
        <v>12831213.86</v>
      </c>
      <c r="O74" s="13">
        <f>O64+O57+O52+O45+O37+O29+O26+O24+O22+O18+O11</f>
        <v>10375502</v>
      </c>
      <c r="P74" s="15"/>
      <c r="Q74" s="15"/>
      <c r="R74" s="12" t="s">
        <v>3</v>
      </c>
      <c r="S74" s="13"/>
      <c r="T74" s="100">
        <f>T64+T57+T52+T45+T37+T29+T26+T24+T22+T18+T11</f>
        <v>40612030</v>
      </c>
      <c r="U74" s="13">
        <v>41740600</v>
      </c>
      <c r="V74" s="12">
        <v>40837115.980000004</v>
      </c>
      <c r="W74" s="13">
        <f>W64+W57+W52+W45+W37+W29+W26+W24+W22+W18+W11+W73</f>
        <v>41905430</v>
      </c>
      <c r="X74" s="67"/>
      <c r="Y74" s="2"/>
      <c r="Z74" s="67"/>
      <c r="AA74" s="2"/>
      <c r="AB74" s="2"/>
      <c r="AC74" s="10"/>
    </row>
    <row r="75" spans="1:29" ht="15.75" thickBot="1">
      <c r="A75" s="7"/>
      <c r="B75" s="2"/>
      <c r="C75" s="2"/>
      <c r="D75" s="69"/>
      <c r="E75" s="69"/>
      <c r="F75" s="69"/>
      <c r="G75" s="69"/>
      <c r="H75" s="5"/>
      <c r="I75" s="10"/>
      <c r="J75" s="2"/>
      <c r="K75" s="2"/>
      <c r="L75" s="69"/>
      <c r="M75" s="2"/>
      <c r="N75" s="68"/>
      <c r="O75" s="2"/>
      <c r="P75" s="69"/>
      <c r="Q75" s="2"/>
      <c r="R75" s="2"/>
      <c r="S75" s="2"/>
      <c r="T75" s="100"/>
      <c r="U75" s="2"/>
      <c r="V75" s="2"/>
      <c r="W75" s="2"/>
      <c r="X75" s="3"/>
      <c r="Y75" s="69"/>
      <c r="Z75" s="70"/>
      <c r="AA75" s="69"/>
      <c r="AB75" s="69"/>
      <c r="AC75" s="10"/>
    </row>
    <row r="76" spans="1:29" s="127" customFormat="1" ht="15">
      <c r="A76" s="128"/>
      <c r="B76" s="71" t="s">
        <v>12</v>
      </c>
      <c r="C76" s="72">
        <v>10</v>
      </c>
      <c r="D76" s="120">
        <f>D65+D58+D53+D46+D38+D30+D27+D19+D12</f>
        <v>23412000</v>
      </c>
      <c r="E76" s="120">
        <v>24062015</v>
      </c>
      <c r="F76" s="120">
        <v>24012774</v>
      </c>
      <c r="G76" s="101">
        <f>G65+G58+G53+G46+G38+G30+G27+G19+G12</f>
        <v>23720000</v>
      </c>
      <c r="H76" s="5">
        <v>-436430</v>
      </c>
      <c r="I76" s="10"/>
      <c r="J76" s="71" t="s">
        <v>12</v>
      </c>
      <c r="K76" s="72">
        <v>10</v>
      </c>
      <c r="L76" s="101">
        <f>L65+L58+L53+L46+L38+L30+L27+L19+L12</f>
        <v>0</v>
      </c>
      <c r="M76" s="73">
        <v>0</v>
      </c>
      <c r="N76" s="73">
        <v>0</v>
      </c>
      <c r="O76" s="74">
        <v>0</v>
      </c>
      <c r="P76" s="69"/>
      <c r="Q76" s="2"/>
      <c r="R76" s="71" t="s">
        <v>12</v>
      </c>
      <c r="S76" s="72">
        <v>10</v>
      </c>
      <c r="T76" s="101">
        <f>T65+T58+T53+T46+T38+T30+T27+T19+T12</f>
        <v>23412000</v>
      </c>
      <c r="U76" s="73">
        <v>24062015</v>
      </c>
      <c r="V76" s="73">
        <v>24012774</v>
      </c>
      <c r="W76" s="84">
        <f>W12+W19+W27+W30+W38+W46+W53+W58+W65</f>
        <v>23720000</v>
      </c>
      <c r="X76" s="2"/>
      <c r="Y76" s="69"/>
      <c r="Z76" s="70"/>
      <c r="AA76" s="69"/>
      <c r="AB76" s="69"/>
      <c r="AC76" s="10"/>
    </row>
    <row r="77" spans="1:29" s="127" customFormat="1" ht="15">
      <c r="A77" s="128"/>
      <c r="B77" s="75" t="s">
        <v>13</v>
      </c>
      <c r="C77" s="76">
        <v>20</v>
      </c>
      <c r="D77" s="121">
        <f>D66+D59+D54+D47+D39+D31+D28+D20+D13</f>
        <v>9628100</v>
      </c>
      <c r="E77" s="121">
        <v>12150585</v>
      </c>
      <c r="F77" s="121">
        <v>11343298.98</v>
      </c>
      <c r="G77" s="102">
        <f>G66+G59+G54+G47+G39+G31+G28+G20+G13</f>
        <v>11530000</v>
      </c>
      <c r="H77" s="5">
        <v>-256701.01999999955</v>
      </c>
      <c r="I77" s="10"/>
      <c r="J77" s="75" t="s">
        <v>13</v>
      </c>
      <c r="K77" s="76">
        <v>20</v>
      </c>
      <c r="L77" s="102">
        <f>L66+L59+L54+L47+L39+L31+L28+L20+L13</f>
        <v>0</v>
      </c>
      <c r="M77" s="28">
        <v>0</v>
      </c>
      <c r="N77" s="28">
        <v>0</v>
      </c>
      <c r="O77" s="77">
        <v>0</v>
      </c>
      <c r="P77" s="69"/>
      <c r="Q77" s="2"/>
      <c r="R77" s="75" t="s">
        <v>13</v>
      </c>
      <c r="S77" s="76">
        <v>20</v>
      </c>
      <c r="T77" s="102">
        <f>T66+T59+T54+T47+T39+T31+T28+T20+T13</f>
        <v>9628100</v>
      </c>
      <c r="U77" s="28">
        <v>12150585</v>
      </c>
      <c r="V77" s="28">
        <v>11343298.98</v>
      </c>
      <c r="W77" s="85">
        <f>W13+W20+W28+W31+W39+W47+W54+W59+W66</f>
        <v>11530000</v>
      </c>
      <c r="X77" s="3"/>
      <c r="Y77" s="69"/>
      <c r="Z77" s="70"/>
      <c r="AA77" s="69"/>
      <c r="AB77" s="69"/>
      <c r="AC77" s="10"/>
    </row>
    <row r="78" spans="1:29" s="127" customFormat="1" ht="15">
      <c r="A78" s="128"/>
      <c r="B78" s="75" t="s">
        <v>22</v>
      </c>
      <c r="C78" s="78">
        <v>30</v>
      </c>
      <c r="D78" s="121">
        <f>D23</f>
        <v>2300000</v>
      </c>
      <c r="E78" s="121">
        <v>2011000</v>
      </c>
      <c r="F78" s="121">
        <v>1971000</v>
      </c>
      <c r="G78" s="102">
        <f>G23</f>
        <v>2350000</v>
      </c>
      <c r="H78" s="5">
        <v>-29000</v>
      </c>
      <c r="I78" s="10"/>
      <c r="J78" s="75" t="s">
        <v>22</v>
      </c>
      <c r="K78" s="78">
        <v>30</v>
      </c>
      <c r="L78" s="102">
        <f>L23</f>
        <v>0</v>
      </c>
      <c r="M78" s="28">
        <v>0</v>
      </c>
      <c r="N78" s="28">
        <v>0</v>
      </c>
      <c r="O78" s="77">
        <v>0</v>
      </c>
      <c r="P78" s="69"/>
      <c r="Q78" s="2"/>
      <c r="R78" s="75" t="s">
        <v>22</v>
      </c>
      <c r="S78" s="78">
        <v>30</v>
      </c>
      <c r="T78" s="102">
        <f>T23</f>
        <v>2300000</v>
      </c>
      <c r="U78" s="28">
        <v>2011000</v>
      </c>
      <c r="V78" s="28">
        <v>1971000</v>
      </c>
      <c r="W78" s="85">
        <f>W23</f>
        <v>2350000</v>
      </c>
      <c r="X78" s="3"/>
      <c r="Y78" s="69"/>
      <c r="Z78" s="70"/>
      <c r="AA78" s="69"/>
      <c r="AB78" s="69"/>
      <c r="AC78" s="10"/>
    </row>
    <row r="79" spans="1:29" s="127" customFormat="1" ht="15">
      <c r="A79" s="128"/>
      <c r="B79" s="75" t="s">
        <v>39</v>
      </c>
      <c r="C79" s="76">
        <v>40</v>
      </c>
      <c r="D79" s="121">
        <f>D67</f>
        <v>1300000</v>
      </c>
      <c r="E79" s="121">
        <v>1300000</v>
      </c>
      <c r="F79" s="121">
        <v>1300000</v>
      </c>
      <c r="G79" s="102">
        <v>1300000</v>
      </c>
      <c r="H79" s="5">
        <v>0</v>
      </c>
      <c r="I79" s="10"/>
      <c r="J79" s="75" t="s">
        <v>39</v>
      </c>
      <c r="K79" s="76">
        <v>40</v>
      </c>
      <c r="L79" s="102">
        <f>L67</f>
        <v>0</v>
      </c>
      <c r="M79" s="28">
        <v>0</v>
      </c>
      <c r="N79" s="28">
        <v>0</v>
      </c>
      <c r="O79" s="77">
        <v>0</v>
      </c>
      <c r="P79" s="69"/>
      <c r="Q79" s="2"/>
      <c r="R79" s="75" t="s">
        <v>39</v>
      </c>
      <c r="S79" s="76">
        <v>40</v>
      </c>
      <c r="T79" s="102">
        <f>T67</f>
        <v>1300000</v>
      </c>
      <c r="U79" s="28">
        <v>1300000</v>
      </c>
      <c r="V79" s="28">
        <v>1300000</v>
      </c>
      <c r="W79" s="85">
        <f>W67</f>
        <v>1300000</v>
      </c>
      <c r="X79" s="3"/>
      <c r="Y79" s="69"/>
      <c r="Z79" s="70"/>
      <c r="AA79" s="69"/>
      <c r="AB79" s="69"/>
      <c r="AC79" s="10"/>
    </row>
    <row r="80" spans="1:29" s="127" customFormat="1" ht="15">
      <c r="A80" s="128"/>
      <c r="B80" s="75" t="s">
        <v>45</v>
      </c>
      <c r="C80" s="76">
        <v>50</v>
      </c>
      <c r="D80" s="121">
        <v>1916000</v>
      </c>
      <c r="E80" s="121">
        <v>1916000</v>
      </c>
      <c r="F80" s="121">
        <v>1916000</v>
      </c>
      <c r="G80" s="102">
        <v>0</v>
      </c>
      <c r="H80" s="5"/>
      <c r="I80" s="10"/>
      <c r="J80" s="75" t="s">
        <v>45</v>
      </c>
      <c r="K80" s="76">
        <v>50</v>
      </c>
      <c r="L80" s="102">
        <v>0</v>
      </c>
      <c r="M80" s="28">
        <v>0</v>
      </c>
      <c r="N80" s="28">
        <v>0</v>
      </c>
      <c r="O80" s="77">
        <v>0</v>
      </c>
      <c r="P80" s="69"/>
      <c r="Q80" s="2"/>
      <c r="R80" s="75" t="s">
        <v>45</v>
      </c>
      <c r="S80" s="76">
        <v>50</v>
      </c>
      <c r="T80" s="102">
        <f>T21</f>
        <v>1916000</v>
      </c>
      <c r="U80" s="121">
        <v>1916000</v>
      </c>
      <c r="V80" s="121">
        <v>1916000</v>
      </c>
      <c r="W80" s="85">
        <v>0</v>
      </c>
      <c r="X80" s="3"/>
      <c r="Y80" s="69"/>
      <c r="Z80" s="70"/>
      <c r="AA80" s="69"/>
      <c r="AB80" s="69"/>
      <c r="AC80" s="10"/>
    </row>
    <row r="81" spans="1:29" s="127" customFormat="1" ht="15">
      <c r="A81" s="128"/>
      <c r="B81" s="75" t="s">
        <v>24</v>
      </c>
      <c r="C81" s="78">
        <v>51</v>
      </c>
      <c r="D81" s="121">
        <f>D25</f>
        <v>97930</v>
      </c>
      <c r="E81" s="121">
        <v>697930</v>
      </c>
      <c r="F81" s="121">
        <v>695000</v>
      </c>
      <c r="G81" s="102">
        <v>697930</v>
      </c>
      <c r="H81" s="5">
        <v>-2930</v>
      </c>
      <c r="I81" s="10"/>
      <c r="J81" s="75" t="s">
        <v>24</v>
      </c>
      <c r="K81" s="78">
        <v>51</v>
      </c>
      <c r="L81" s="102">
        <f>L40</f>
        <v>0</v>
      </c>
      <c r="M81" s="28">
        <v>600000</v>
      </c>
      <c r="N81" s="28">
        <v>600000</v>
      </c>
      <c r="O81" s="77">
        <v>600000</v>
      </c>
      <c r="P81" s="69"/>
      <c r="Q81" s="2"/>
      <c r="R81" s="75" t="s">
        <v>24</v>
      </c>
      <c r="S81" s="78">
        <v>51</v>
      </c>
      <c r="T81" s="102">
        <f>T25</f>
        <v>97930</v>
      </c>
      <c r="U81" s="28">
        <v>97930</v>
      </c>
      <c r="V81" s="28">
        <v>95000</v>
      </c>
      <c r="W81" s="85">
        <f>W25</f>
        <v>97930</v>
      </c>
      <c r="X81" s="3"/>
      <c r="Y81" s="69"/>
      <c r="Z81" s="70"/>
      <c r="AA81" s="69"/>
      <c r="AB81" s="69"/>
      <c r="AC81" s="10"/>
    </row>
    <row r="82" spans="1:29" s="127" customFormat="1" ht="15">
      <c r="A82" s="128"/>
      <c r="B82" s="75" t="s">
        <v>27</v>
      </c>
      <c r="C82" s="76">
        <v>56</v>
      </c>
      <c r="D82" s="121">
        <f>D68+D60+D48+D41+D32+D14</f>
        <v>2557000</v>
      </c>
      <c r="E82" s="121">
        <v>5956830</v>
      </c>
      <c r="F82" s="121">
        <v>5374157.26</v>
      </c>
      <c r="G82" s="102">
        <f>G68+G60+G48+G41+G32+G14</f>
        <v>1588133</v>
      </c>
      <c r="H82" s="5">
        <v>3124157.26</v>
      </c>
      <c r="I82" s="10"/>
      <c r="J82" s="75" t="s">
        <v>27</v>
      </c>
      <c r="K82" s="76">
        <v>56</v>
      </c>
      <c r="L82" s="102">
        <f>L68+L60+L48+L41+L32+L14</f>
        <v>2557000</v>
      </c>
      <c r="M82" s="28">
        <v>5956830</v>
      </c>
      <c r="N82" s="28">
        <v>5374157.26</v>
      </c>
      <c r="O82" s="77">
        <f>O68+O60+O48+O41+O32+O14</f>
        <v>1588133</v>
      </c>
      <c r="P82" s="69"/>
      <c r="Q82" s="2"/>
      <c r="R82" s="75" t="s">
        <v>27</v>
      </c>
      <c r="S82" s="76">
        <v>56</v>
      </c>
      <c r="T82" s="102">
        <f>T68+T60+T48+T41+T32+T14</f>
        <v>0</v>
      </c>
      <c r="U82" s="28">
        <v>0</v>
      </c>
      <c r="V82" s="28">
        <v>0</v>
      </c>
      <c r="W82" s="85">
        <v>0</v>
      </c>
      <c r="X82" s="3"/>
      <c r="Y82" s="69"/>
      <c r="Z82" s="70"/>
      <c r="AA82" s="69"/>
      <c r="AB82" s="69"/>
      <c r="AC82" s="10"/>
    </row>
    <row r="83" spans="1:29" s="127" customFormat="1" ht="15">
      <c r="A83" s="128"/>
      <c r="B83" s="75" t="s">
        <v>36</v>
      </c>
      <c r="C83" s="76">
        <v>57</v>
      </c>
      <c r="D83" s="121">
        <f>D55</f>
        <v>472000</v>
      </c>
      <c r="E83" s="121">
        <v>570570</v>
      </c>
      <c r="F83" s="121">
        <v>570000</v>
      </c>
      <c r="G83" s="102">
        <v>570000</v>
      </c>
      <c r="H83" s="5">
        <v>0</v>
      </c>
      <c r="I83" s="10"/>
      <c r="J83" s="75" t="s">
        <v>36</v>
      </c>
      <c r="K83" s="76">
        <v>57</v>
      </c>
      <c r="L83" s="102">
        <f>L55</f>
        <v>0</v>
      </c>
      <c r="M83" s="28">
        <v>0</v>
      </c>
      <c r="N83" s="28">
        <v>0</v>
      </c>
      <c r="O83" s="77">
        <v>0</v>
      </c>
      <c r="P83" s="69"/>
      <c r="Q83" s="2"/>
      <c r="R83" s="75" t="s">
        <v>36</v>
      </c>
      <c r="S83" s="76">
        <v>57</v>
      </c>
      <c r="T83" s="102">
        <f>T55</f>
        <v>472000</v>
      </c>
      <c r="U83" s="28">
        <v>570570</v>
      </c>
      <c r="V83" s="28">
        <v>570000</v>
      </c>
      <c r="W83" s="85">
        <f>W55</f>
        <v>570000</v>
      </c>
      <c r="X83" s="3"/>
      <c r="Y83" s="69"/>
      <c r="Z83" s="70"/>
      <c r="AA83" s="69"/>
      <c r="AB83" s="69"/>
      <c r="AC83" s="10"/>
    </row>
    <row r="84" spans="1:29" s="127" customFormat="1" ht="15">
      <c r="A84" s="128"/>
      <c r="B84" s="75" t="s">
        <v>40</v>
      </c>
      <c r="C84" s="76">
        <v>59</v>
      </c>
      <c r="D84" s="121">
        <v>40000</v>
      </c>
      <c r="E84" s="121">
        <v>40000</v>
      </c>
      <c r="F84" s="121">
        <v>40000</v>
      </c>
      <c r="G84" s="102">
        <f>G33</f>
        <v>52500</v>
      </c>
      <c r="H84" s="5">
        <v>0</v>
      </c>
      <c r="I84" s="10"/>
      <c r="J84" s="75" t="s">
        <v>40</v>
      </c>
      <c r="K84" s="76">
        <v>59</v>
      </c>
      <c r="L84" s="102">
        <f>L69</f>
        <v>0</v>
      </c>
      <c r="M84" s="28">
        <v>0</v>
      </c>
      <c r="N84" s="28">
        <v>0</v>
      </c>
      <c r="O84" s="77">
        <v>0</v>
      </c>
      <c r="P84" s="69"/>
      <c r="Q84" s="2"/>
      <c r="R84" s="75" t="s">
        <v>40</v>
      </c>
      <c r="S84" s="76">
        <v>59</v>
      </c>
      <c r="T84" s="102">
        <f>T21+T33</f>
        <v>1956000</v>
      </c>
      <c r="U84" s="28">
        <v>40000</v>
      </c>
      <c r="V84" s="28">
        <v>40000</v>
      </c>
      <c r="W84" s="85">
        <f>W69+W33</f>
        <v>52500</v>
      </c>
      <c r="X84" s="3"/>
      <c r="Y84" s="69"/>
      <c r="Z84" s="70"/>
      <c r="AA84" s="69"/>
      <c r="AB84" s="69"/>
      <c r="AC84" s="10"/>
    </row>
    <row r="85" spans="1:29" s="127" customFormat="1" ht="15">
      <c r="A85" s="128"/>
      <c r="B85" s="75" t="s">
        <v>28</v>
      </c>
      <c r="C85" s="76">
        <v>71</v>
      </c>
      <c r="D85" s="121">
        <f>D70+D61+D49+D42+D34+D15</f>
        <v>7489320</v>
      </c>
      <c r="E85" s="121">
        <v>8235570</v>
      </c>
      <c r="F85" s="121">
        <v>7100000.46</v>
      </c>
      <c r="G85" s="102">
        <f>G70+G61+G49+G42+G34+G15</f>
        <v>10812000</v>
      </c>
      <c r="H85" s="5">
        <v>-4650999.54</v>
      </c>
      <c r="I85" s="10"/>
      <c r="J85" s="75" t="s">
        <v>28</v>
      </c>
      <c r="K85" s="76">
        <v>71</v>
      </c>
      <c r="L85" s="102">
        <f>L70+L61+L49+L42+L34+L15</f>
        <v>7489320</v>
      </c>
      <c r="M85" s="28">
        <v>8235570</v>
      </c>
      <c r="N85" s="28">
        <v>6857056.6</v>
      </c>
      <c r="O85" s="77">
        <f>O70+O61+O49+O34+O15</f>
        <v>10812000</v>
      </c>
      <c r="P85" s="69"/>
      <c r="Q85" s="2"/>
      <c r="R85" s="75" t="s">
        <v>28</v>
      </c>
      <c r="S85" s="76">
        <v>71</v>
      </c>
      <c r="T85" s="102">
        <f>T70+T61+T49+T42+T34+T15</f>
        <v>0</v>
      </c>
      <c r="U85" s="28">
        <v>0</v>
      </c>
      <c r="V85" s="28">
        <v>0</v>
      </c>
      <c r="W85" s="85">
        <v>0</v>
      </c>
      <c r="X85" s="3"/>
      <c r="Y85" s="69"/>
      <c r="Z85" s="70"/>
      <c r="AA85" s="69"/>
      <c r="AB85" s="69"/>
      <c r="AC85" s="10"/>
    </row>
    <row r="86" spans="1:29" s="127" customFormat="1" ht="15">
      <c r="A86" s="128"/>
      <c r="B86" s="75" t="s">
        <v>34</v>
      </c>
      <c r="C86" s="76">
        <v>81</v>
      </c>
      <c r="D86" s="121">
        <f>D71+D56+D50+D43+D35+D16+D62</f>
        <v>1446000</v>
      </c>
      <c r="E86" s="121">
        <v>1446000</v>
      </c>
      <c r="F86" s="121">
        <v>1442543</v>
      </c>
      <c r="G86" s="102">
        <v>1446000</v>
      </c>
      <c r="H86" s="5">
        <v>-3457</v>
      </c>
      <c r="I86" s="10"/>
      <c r="J86" s="75" t="s">
        <v>34</v>
      </c>
      <c r="K86" s="76">
        <v>81</v>
      </c>
      <c r="L86" s="102">
        <f>L71+L56+L50+L43+L35+L16</f>
        <v>0</v>
      </c>
      <c r="M86" s="28">
        <v>0</v>
      </c>
      <c r="N86" s="28">
        <v>0</v>
      </c>
      <c r="O86" s="77">
        <v>0</v>
      </c>
      <c r="P86" s="69"/>
      <c r="Q86" s="2"/>
      <c r="R86" s="75" t="s">
        <v>34</v>
      </c>
      <c r="S86" s="76">
        <v>81</v>
      </c>
      <c r="T86" s="102">
        <f>T71+T56+T50+T43+T35+T16+T62</f>
        <v>1446000</v>
      </c>
      <c r="U86" s="28">
        <v>1446000</v>
      </c>
      <c r="V86" s="28">
        <v>1442543</v>
      </c>
      <c r="W86" s="85">
        <f>W71+W62+W56+W50+W43+W35+W16</f>
        <v>1446000</v>
      </c>
      <c r="X86" s="3"/>
      <c r="Y86" s="69"/>
      <c r="Z86" s="70"/>
      <c r="AA86" s="69"/>
      <c r="AB86" s="69"/>
      <c r="AC86" s="10"/>
    </row>
    <row r="87" spans="1:29" s="127" customFormat="1" ht="15">
      <c r="A87" s="128"/>
      <c r="B87" s="24" t="s">
        <v>17</v>
      </c>
      <c r="C87" s="76">
        <v>85</v>
      </c>
      <c r="D87" s="121">
        <f>D72+D63+D51+D17</f>
        <v>0</v>
      </c>
      <c r="E87" s="121">
        <v>0</v>
      </c>
      <c r="F87" s="121">
        <v>-256570.07</v>
      </c>
      <c r="G87" s="134">
        <f>G17+G36+G44+G51+G63+G72</f>
        <v>-2624631</v>
      </c>
      <c r="H87" s="5">
        <v>-256570.07</v>
      </c>
      <c r="I87" s="10"/>
      <c r="J87" s="75" t="s">
        <v>17</v>
      </c>
      <c r="K87" s="76">
        <v>85</v>
      </c>
      <c r="L87" s="102">
        <f>L72+L63+L51+L17</f>
        <v>0</v>
      </c>
      <c r="M87" s="28">
        <v>0</v>
      </c>
      <c r="N87" s="28">
        <v>-236570.07</v>
      </c>
      <c r="O87" s="77">
        <f>O17+O36+O44</f>
        <v>-2624631</v>
      </c>
      <c r="P87" s="69"/>
      <c r="Q87" s="2"/>
      <c r="R87" s="75" t="s">
        <v>17</v>
      </c>
      <c r="S87" s="76">
        <v>85</v>
      </c>
      <c r="T87" s="102">
        <f>T72+T63+T51+T17</f>
        <v>0</v>
      </c>
      <c r="U87" s="28">
        <v>0</v>
      </c>
      <c r="V87" s="28">
        <v>-20000</v>
      </c>
      <c r="W87" s="85">
        <v>0</v>
      </c>
      <c r="X87" s="3"/>
      <c r="Y87" s="69"/>
      <c r="Z87" s="70"/>
      <c r="AA87" s="69"/>
      <c r="AB87" s="69"/>
      <c r="AC87" s="10"/>
    </row>
    <row r="88" spans="1:29" ht="15">
      <c r="A88" s="7"/>
      <c r="B88" s="123" t="s">
        <v>48</v>
      </c>
      <c r="C88" s="76">
        <v>97</v>
      </c>
      <c r="D88" s="121"/>
      <c r="E88" s="121"/>
      <c r="F88" s="121"/>
      <c r="G88" s="135">
        <v>839000</v>
      </c>
      <c r="H88" s="129"/>
      <c r="I88" s="10"/>
      <c r="J88" s="123" t="s">
        <v>48</v>
      </c>
      <c r="K88" s="76">
        <v>97</v>
      </c>
      <c r="L88" s="121"/>
      <c r="M88" s="28"/>
      <c r="N88" s="68"/>
      <c r="O88" s="28"/>
      <c r="P88" s="2"/>
      <c r="Q88" s="2"/>
      <c r="R88" s="123" t="s">
        <v>48</v>
      </c>
      <c r="S88" s="58">
        <v>97</v>
      </c>
      <c r="T88" s="110"/>
      <c r="U88" s="52"/>
      <c r="V88" s="137"/>
      <c r="W88" s="136">
        <v>839000</v>
      </c>
      <c r="X88" s="66"/>
      <c r="Y88" s="66"/>
      <c r="Z88" s="66"/>
      <c r="AA88" s="66"/>
      <c r="AB88" s="66"/>
      <c r="AC88" s="66"/>
    </row>
    <row r="89" spans="1:29" s="127" customFormat="1" ht="15.75" thickBot="1">
      <c r="A89" s="128"/>
      <c r="B89" s="79"/>
      <c r="C89" s="80"/>
      <c r="D89" s="103">
        <f>SUM(D76:D87)</f>
        <v>50658350</v>
      </c>
      <c r="E89" s="103">
        <v>56533000</v>
      </c>
      <c r="F89" s="103">
        <v>53654703.63</v>
      </c>
      <c r="G89" s="122">
        <f>SUM(G76:G88)</f>
        <v>52280932</v>
      </c>
      <c r="H89" s="6">
        <v>-2511930.3699999996</v>
      </c>
      <c r="I89" s="81"/>
      <c r="J89" s="79"/>
      <c r="K89" s="80"/>
      <c r="L89" s="103">
        <f>SUM(L76:L87)</f>
        <v>10046320</v>
      </c>
      <c r="M89" s="80">
        <v>14792400</v>
      </c>
      <c r="N89" s="80">
        <v>12594643.79</v>
      </c>
      <c r="O89" s="86">
        <f>SUM(O76:O88)</f>
        <v>10375502</v>
      </c>
      <c r="P89" s="82"/>
      <c r="Q89" s="15"/>
      <c r="R89" s="79"/>
      <c r="S89" s="80"/>
      <c r="T89" s="103">
        <f>SUM(T76:T87)</f>
        <v>42528030</v>
      </c>
      <c r="U89" s="80">
        <v>41740600</v>
      </c>
      <c r="V89" s="80">
        <v>40817115.980000004</v>
      </c>
      <c r="W89" s="86">
        <f>SUM(W76:W88)</f>
        <v>41905430</v>
      </c>
      <c r="X89" s="4"/>
      <c r="Y89" s="82"/>
      <c r="Z89" s="83"/>
      <c r="AA89" s="82"/>
      <c r="AB89" s="82"/>
      <c r="AC89" s="128"/>
    </row>
    <row r="90" spans="1:29" ht="15">
      <c r="A90" s="7"/>
      <c r="B90" s="2"/>
      <c r="C90" s="2"/>
      <c r="D90" s="69"/>
      <c r="E90" s="2"/>
      <c r="F90" s="15"/>
      <c r="G90" s="15"/>
      <c r="H90" s="5"/>
      <c r="I90" s="10"/>
      <c r="J90" s="2"/>
      <c r="K90" s="2"/>
      <c r="L90" s="69"/>
      <c r="M90" s="2"/>
      <c r="N90" s="68"/>
      <c r="O90" s="2"/>
      <c r="P90" s="69"/>
      <c r="Q90" s="2"/>
      <c r="R90" s="2"/>
      <c r="S90" s="2"/>
      <c r="T90" s="69"/>
      <c r="U90" s="2"/>
      <c r="V90" s="2"/>
      <c r="W90" s="2"/>
      <c r="X90" s="3"/>
      <c r="Y90" s="69"/>
      <c r="Z90" s="70"/>
      <c r="AA90" s="69"/>
      <c r="AB90" s="69"/>
      <c r="AC90" s="7"/>
    </row>
    <row r="91" spans="1:29" ht="15">
      <c r="A91" s="7"/>
      <c r="B91" s="2"/>
      <c r="C91" s="2"/>
      <c r="D91" s="69"/>
      <c r="E91" s="2"/>
      <c r="F91" s="2"/>
      <c r="G91" s="2"/>
      <c r="H91" s="5">
        <v>2511930.3699999973</v>
      </c>
      <c r="I91" s="10"/>
      <c r="J91" s="2"/>
      <c r="K91" s="2"/>
      <c r="L91" s="69"/>
      <c r="M91" s="2"/>
      <c r="N91" s="68"/>
      <c r="O91" s="2"/>
      <c r="P91" s="69"/>
      <c r="Q91" s="2"/>
      <c r="R91" s="2"/>
      <c r="S91" s="2"/>
      <c r="T91" s="69"/>
      <c r="U91" s="2"/>
      <c r="V91" s="2"/>
      <c r="W91" s="2"/>
      <c r="X91" s="3"/>
      <c r="Y91" s="69"/>
      <c r="Z91" s="70"/>
      <c r="AA91" s="69"/>
      <c r="AB91" s="69"/>
      <c r="AC91" s="7"/>
    </row>
    <row r="92" spans="1:29" ht="15">
      <c r="A92" s="7"/>
      <c r="B92" s="158" t="s">
        <v>41</v>
      </c>
      <c r="C92" s="158"/>
      <c r="D92" s="158"/>
      <c r="E92" s="158"/>
      <c r="F92" s="158"/>
      <c r="G92" s="158"/>
      <c r="H92" s="5"/>
      <c r="I92" s="10"/>
      <c r="J92" s="158" t="s">
        <v>41</v>
      </c>
      <c r="K92" s="158"/>
      <c r="L92" s="158"/>
      <c r="M92" s="158"/>
      <c r="N92" s="158"/>
      <c r="O92" s="158"/>
      <c r="P92" s="69"/>
      <c r="Q92" s="2"/>
      <c r="R92" s="158" t="s">
        <v>41</v>
      </c>
      <c r="S92" s="158"/>
      <c r="T92" s="158"/>
      <c r="U92" s="158"/>
      <c r="V92" s="158"/>
      <c r="W92" s="158"/>
      <c r="X92" s="3"/>
      <c r="Y92" s="69"/>
      <c r="Z92" s="70"/>
      <c r="AA92" s="69"/>
      <c r="AB92" s="69"/>
      <c r="AC92" s="7"/>
    </row>
    <row r="93" spans="1:29" ht="15">
      <c r="A93" s="7"/>
      <c r="B93" s="158" t="s">
        <v>42</v>
      </c>
      <c r="C93" s="158"/>
      <c r="D93" s="158"/>
      <c r="E93" s="158"/>
      <c r="F93" s="158"/>
      <c r="G93" s="158"/>
      <c r="H93" s="5"/>
      <c r="I93" s="10"/>
      <c r="J93" s="158" t="s">
        <v>42</v>
      </c>
      <c r="K93" s="158"/>
      <c r="L93" s="158"/>
      <c r="M93" s="158"/>
      <c r="N93" s="158"/>
      <c r="O93" s="158"/>
      <c r="P93" s="69"/>
      <c r="Q93" s="2"/>
      <c r="R93" s="158" t="s">
        <v>42</v>
      </c>
      <c r="S93" s="158"/>
      <c r="T93" s="158"/>
      <c r="U93" s="158"/>
      <c r="V93" s="158"/>
      <c r="W93" s="158"/>
      <c r="X93" s="3"/>
      <c r="Y93" s="69"/>
      <c r="Z93" s="70"/>
      <c r="AA93" s="69"/>
      <c r="AB93" s="69"/>
      <c r="AC93" s="7"/>
    </row>
    <row r="94" ht="15">
      <c r="G94" s="2"/>
    </row>
    <row r="95" ht="15">
      <c r="G95" s="124"/>
    </row>
    <row r="96" ht="15">
      <c r="G96" s="124"/>
    </row>
    <row r="109" spans="1:29" ht="15" hidden="1">
      <c r="A109" s="7"/>
      <c r="B109" s="24" t="str">
        <f>B11</f>
        <v>CAPITOLUL 51"Autorităţi publice"</v>
      </c>
      <c r="C109" s="25">
        <v>10</v>
      </c>
      <c r="D109" s="96">
        <f aca="true" t="shared" si="5" ref="D109:D119">G109-E109</f>
        <v>2812893.1210915293</v>
      </c>
      <c r="E109" s="96">
        <f>1076000*F109%</f>
        <v>392106.87890847074</v>
      </c>
      <c r="F109" s="114">
        <f>G109/8795000%</f>
        <v>36.441159749857874</v>
      </c>
      <c r="G109" s="96">
        <f>O109+W109</f>
        <v>3205000</v>
      </c>
      <c r="H109" s="129"/>
      <c r="I109" s="10"/>
      <c r="J109" s="24" t="s">
        <v>12</v>
      </c>
      <c r="K109" s="25">
        <v>10</v>
      </c>
      <c r="L109" s="96"/>
      <c r="M109" s="26"/>
      <c r="N109" s="27"/>
      <c r="O109" s="28"/>
      <c r="P109" s="2"/>
      <c r="Q109" s="2"/>
      <c r="R109" s="24" t="s">
        <v>12</v>
      </c>
      <c r="S109" s="29">
        <v>10</v>
      </c>
      <c r="T109" s="96">
        <v>2802000</v>
      </c>
      <c r="U109" s="26">
        <v>3052649</v>
      </c>
      <c r="V109" s="27">
        <v>3052649</v>
      </c>
      <c r="W109" s="28">
        <v>3205000</v>
      </c>
      <c r="X109" s="9"/>
      <c r="Y109" s="10"/>
      <c r="Z109" s="7"/>
      <c r="AA109" s="7"/>
      <c r="AB109" s="7"/>
      <c r="AC109" s="7"/>
    </row>
    <row r="110" spans="1:29" ht="15" hidden="1">
      <c r="A110" s="7"/>
      <c r="B110" s="24" t="str">
        <f>B18</f>
        <v>ALTE SERV.PUBLICE GENERALE</v>
      </c>
      <c r="C110" s="38">
        <v>10</v>
      </c>
      <c r="D110" s="96">
        <f t="shared" si="5"/>
        <v>222925.07106310403</v>
      </c>
      <c r="E110" s="96">
        <f aca="true" t="shared" si="6" ref="E110:E119">1076000*F110%</f>
        <v>31074.928936895965</v>
      </c>
      <c r="F110" s="114">
        <f aca="true" t="shared" si="7" ref="F110:F117">G110/8795000%</f>
        <v>2.8880045480386585</v>
      </c>
      <c r="G110" s="96">
        <f aca="true" t="shared" si="8" ref="G110:G117">O110+W110</f>
        <v>254000</v>
      </c>
      <c r="H110" s="129"/>
      <c r="I110" s="10"/>
      <c r="J110" s="24" t="s">
        <v>12</v>
      </c>
      <c r="K110" s="38">
        <v>10</v>
      </c>
      <c r="L110" s="106"/>
      <c r="M110" s="39"/>
      <c r="N110" s="27"/>
      <c r="O110" s="28"/>
      <c r="P110" s="2"/>
      <c r="Q110" s="2"/>
      <c r="R110" s="24" t="s">
        <v>12</v>
      </c>
      <c r="S110" s="40">
        <v>10</v>
      </c>
      <c r="T110" s="106">
        <v>207000</v>
      </c>
      <c r="U110" s="26">
        <v>243410</v>
      </c>
      <c r="V110" s="27">
        <v>241567</v>
      </c>
      <c r="W110" s="28">
        <v>254000</v>
      </c>
      <c r="X110" s="9"/>
      <c r="Y110" s="10"/>
      <c r="Z110" s="7"/>
      <c r="AA110" s="7"/>
      <c r="AB110" s="7"/>
      <c r="AC110" s="7"/>
    </row>
    <row r="111" spans="1:29" ht="15" hidden="1">
      <c r="A111" s="7"/>
      <c r="B111" s="24" t="str">
        <f>B26</f>
        <v>ORDINE PUBLICA SI SIGURANTA NAT</v>
      </c>
      <c r="C111" s="38">
        <v>10</v>
      </c>
      <c r="D111" s="96">
        <f t="shared" si="5"/>
        <v>586275.3837407618</v>
      </c>
      <c r="E111" s="96">
        <f t="shared" si="6"/>
        <v>81724.6162592382</v>
      </c>
      <c r="F111" s="114">
        <f t="shared" si="7"/>
        <v>7.595224559408755</v>
      </c>
      <c r="G111" s="96">
        <f t="shared" si="8"/>
        <v>668000</v>
      </c>
      <c r="H111" s="129"/>
      <c r="I111" s="10"/>
      <c r="J111" s="24" t="s">
        <v>12</v>
      </c>
      <c r="K111" s="38">
        <v>10</v>
      </c>
      <c r="L111" s="106"/>
      <c r="M111" s="42"/>
      <c r="N111" s="27"/>
      <c r="O111" s="28"/>
      <c r="P111" s="2"/>
      <c r="Q111" s="2"/>
      <c r="R111" s="24" t="s">
        <v>12</v>
      </c>
      <c r="S111" s="40">
        <v>10</v>
      </c>
      <c r="T111" s="106">
        <v>666000</v>
      </c>
      <c r="U111" s="42">
        <v>636142</v>
      </c>
      <c r="V111" s="27">
        <v>636142</v>
      </c>
      <c r="W111" s="28">
        <v>668000</v>
      </c>
      <c r="X111" s="9"/>
      <c r="Y111" s="10"/>
      <c r="Z111" s="7"/>
      <c r="AA111" s="7"/>
      <c r="AB111" s="7"/>
      <c r="AC111" s="7"/>
    </row>
    <row r="112" spans="1:29" ht="15" hidden="1">
      <c r="A112" s="7"/>
      <c r="B112" s="24" t="str">
        <f>B29</f>
        <v>CAPITOLUL 65 "Învăţământ"</v>
      </c>
      <c r="C112" s="25">
        <v>10</v>
      </c>
      <c r="D112" s="96">
        <f t="shared" si="5"/>
        <v>15615000</v>
      </c>
      <c r="E112" s="96">
        <f t="shared" si="6"/>
        <v>0</v>
      </c>
      <c r="F112" s="114"/>
      <c r="G112" s="96">
        <f t="shared" si="8"/>
        <v>15615000</v>
      </c>
      <c r="H112" s="129"/>
      <c r="I112" s="10"/>
      <c r="J112" s="24" t="s">
        <v>12</v>
      </c>
      <c r="K112" s="25">
        <v>10</v>
      </c>
      <c r="L112" s="96"/>
      <c r="M112" s="26"/>
      <c r="N112" s="27"/>
      <c r="O112" s="28"/>
      <c r="P112" s="2"/>
      <c r="Q112" s="2"/>
      <c r="R112" s="24" t="s">
        <v>12</v>
      </c>
      <c r="S112" s="29">
        <v>10</v>
      </c>
      <c r="T112" s="96">
        <v>15313000</v>
      </c>
      <c r="U112" s="26">
        <v>15313000</v>
      </c>
      <c r="V112" s="27">
        <v>15268204</v>
      </c>
      <c r="W112" s="28">
        <v>15615000</v>
      </c>
      <c r="X112" s="9"/>
      <c r="Y112" s="10"/>
      <c r="Z112" s="7"/>
      <c r="AA112" s="7"/>
      <c r="AB112" s="7"/>
      <c r="AC112" s="7"/>
    </row>
    <row r="113" spans="1:29" ht="15" hidden="1">
      <c r="A113" s="7"/>
      <c r="B113" s="24" t="s">
        <v>30</v>
      </c>
      <c r="C113" s="25">
        <v>10</v>
      </c>
      <c r="D113" s="96">
        <f t="shared" si="5"/>
        <v>386000</v>
      </c>
      <c r="E113" s="96">
        <f t="shared" si="6"/>
        <v>0</v>
      </c>
      <c r="F113" s="114"/>
      <c r="G113" s="96">
        <f t="shared" si="8"/>
        <v>386000</v>
      </c>
      <c r="H113" s="129"/>
      <c r="I113" s="10"/>
      <c r="J113" s="24" t="s">
        <v>12</v>
      </c>
      <c r="K113" s="25">
        <v>10</v>
      </c>
      <c r="L113" s="96"/>
      <c r="M113" s="42"/>
      <c r="N113" s="27"/>
      <c r="O113" s="28"/>
      <c r="P113" s="2"/>
      <c r="Q113" s="2"/>
      <c r="R113" s="24" t="s">
        <v>12</v>
      </c>
      <c r="S113" s="29">
        <v>10</v>
      </c>
      <c r="T113" s="96">
        <v>463000</v>
      </c>
      <c r="U113" s="42">
        <v>370620</v>
      </c>
      <c r="V113" s="27">
        <v>368018</v>
      </c>
      <c r="W113" s="28">
        <v>386000</v>
      </c>
      <c r="X113" s="9"/>
      <c r="Y113" s="10"/>
      <c r="Z113" s="7"/>
      <c r="AA113" s="7"/>
      <c r="AB113" s="7"/>
      <c r="AC113" s="7"/>
    </row>
    <row r="114" spans="1:29" ht="15" hidden="1">
      <c r="A114" s="7"/>
      <c r="B114" s="24" t="s">
        <v>32</v>
      </c>
      <c r="C114" s="25">
        <v>10</v>
      </c>
      <c r="D114" s="96">
        <f t="shared" si="5"/>
        <v>792524.9573621376</v>
      </c>
      <c r="E114" s="96">
        <f t="shared" si="6"/>
        <v>110475.04263786243</v>
      </c>
      <c r="F114" s="114">
        <f t="shared" si="7"/>
        <v>10.267197271176805</v>
      </c>
      <c r="G114" s="96">
        <f t="shared" si="8"/>
        <v>903000</v>
      </c>
      <c r="H114" s="129"/>
      <c r="I114" s="10"/>
      <c r="J114" s="24" t="s">
        <v>12</v>
      </c>
      <c r="K114" s="25">
        <v>10</v>
      </c>
      <c r="L114" s="96"/>
      <c r="M114" s="26"/>
      <c r="N114" s="27"/>
      <c r="O114" s="28"/>
      <c r="P114" s="2"/>
      <c r="Q114" s="2"/>
      <c r="R114" s="24" t="s">
        <v>12</v>
      </c>
      <c r="S114" s="29">
        <v>10</v>
      </c>
      <c r="T114" s="96">
        <v>808000</v>
      </c>
      <c r="U114" s="26">
        <v>859773</v>
      </c>
      <c r="V114" s="27">
        <v>859773</v>
      </c>
      <c r="W114" s="28">
        <v>903000</v>
      </c>
      <c r="X114" s="9"/>
      <c r="Y114" s="10"/>
      <c r="Z114" s="7"/>
      <c r="AA114" s="7"/>
      <c r="AB114" s="7"/>
      <c r="AC114" s="7"/>
    </row>
    <row r="115" spans="1:29" ht="15" hidden="1">
      <c r="A115" s="7"/>
      <c r="B115" s="24" t="s">
        <v>35</v>
      </c>
      <c r="C115" s="25">
        <v>10</v>
      </c>
      <c r="D115" s="96">
        <f t="shared" si="5"/>
        <v>2324915.406480955</v>
      </c>
      <c r="E115" s="96">
        <f t="shared" si="6"/>
        <v>324084.5935190449</v>
      </c>
      <c r="F115" s="114">
        <f t="shared" si="7"/>
        <v>30.119386014781124</v>
      </c>
      <c r="G115" s="96">
        <f t="shared" si="8"/>
        <v>2649000</v>
      </c>
      <c r="H115" s="129"/>
      <c r="I115" s="10"/>
      <c r="J115" s="24" t="s">
        <v>12</v>
      </c>
      <c r="K115" s="25">
        <v>10</v>
      </c>
      <c r="L115" s="96"/>
      <c r="M115" s="26"/>
      <c r="N115" s="27"/>
      <c r="O115" s="28"/>
      <c r="P115" s="2"/>
      <c r="Q115" s="2"/>
      <c r="R115" s="24" t="s">
        <v>12</v>
      </c>
      <c r="S115" s="29">
        <v>10</v>
      </c>
      <c r="T115" s="96">
        <v>2192000</v>
      </c>
      <c r="U115" s="26">
        <v>2523280</v>
      </c>
      <c r="V115" s="27">
        <v>2523280</v>
      </c>
      <c r="W115" s="28">
        <v>2649000</v>
      </c>
      <c r="X115" s="9"/>
      <c r="Y115" s="10"/>
      <c r="Z115" s="7"/>
      <c r="AA115" s="7"/>
      <c r="AB115" s="7"/>
      <c r="AC115" s="7"/>
    </row>
    <row r="116" spans="1:29" ht="15" hidden="1">
      <c r="A116" s="7"/>
      <c r="B116" s="24" t="s">
        <v>37</v>
      </c>
      <c r="C116" s="25">
        <v>10</v>
      </c>
      <c r="D116" s="96">
        <f t="shared" si="5"/>
        <v>360717.3393973849</v>
      </c>
      <c r="E116" s="96">
        <f t="shared" si="6"/>
        <v>50282.66060261512</v>
      </c>
      <c r="F116" s="114">
        <f t="shared" si="7"/>
        <v>4.673109721432632</v>
      </c>
      <c r="G116" s="96">
        <f t="shared" si="8"/>
        <v>411000</v>
      </c>
      <c r="H116" s="129"/>
      <c r="I116" s="10"/>
      <c r="J116" s="24" t="s">
        <v>12</v>
      </c>
      <c r="K116" s="25">
        <v>10</v>
      </c>
      <c r="L116" s="96"/>
      <c r="M116" s="26"/>
      <c r="N116" s="27"/>
      <c r="O116" s="28"/>
      <c r="P116" s="2"/>
      <c r="Q116" s="2"/>
      <c r="R116" s="24" t="s">
        <v>12</v>
      </c>
      <c r="S116" s="29">
        <v>10</v>
      </c>
      <c r="T116" s="96">
        <v>369000</v>
      </c>
      <c r="U116" s="26">
        <v>391767</v>
      </c>
      <c r="V116" s="27">
        <v>391767</v>
      </c>
      <c r="W116" s="28">
        <v>411000</v>
      </c>
      <c r="X116" s="9"/>
      <c r="Y116" s="10"/>
      <c r="Z116" s="9"/>
      <c r="AA116" s="9"/>
      <c r="AB116" s="7"/>
      <c r="AC116" s="7"/>
    </row>
    <row r="117" spans="1:29" ht="15" hidden="1">
      <c r="A117" s="7"/>
      <c r="B117" s="24" t="s">
        <v>38</v>
      </c>
      <c r="C117" s="38">
        <v>10</v>
      </c>
      <c r="D117" s="96">
        <f t="shared" si="5"/>
        <v>618748.7208641274</v>
      </c>
      <c r="E117" s="96">
        <f t="shared" si="6"/>
        <v>86251.27913587265</v>
      </c>
      <c r="F117" s="114">
        <f t="shared" si="7"/>
        <v>8.01591813530415</v>
      </c>
      <c r="G117" s="96">
        <f t="shared" si="8"/>
        <v>705000</v>
      </c>
      <c r="H117" s="131"/>
      <c r="I117" s="10"/>
      <c r="J117" s="24" t="s">
        <v>12</v>
      </c>
      <c r="K117" s="38">
        <v>10</v>
      </c>
      <c r="L117" s="106"/>
      <c r="M117" s="55"/>
      <c r="N117" s="27"/>
      <c r="O117" s="28"/>
      <c r="P117" s="2"/>
      <c r="Q117" s="2"/>
      <c r="R117" s="24" t="s">
        <v>12</v>
      </c>
      <c r="S117" s="40">
        <v>10</v>
      </c>
      <c r="T117" s="106">
        <v>592000</v>
      </c>
      <c r="U117" s="55">
        <v>671374</v>
      </c>
      <c r="V117" s="27">
        <v>671374</v>
      </c>
      <c r="W117" s="28">
        <v>705000</v>
      </c>
      <c r="X117" s="9"/>
      <c r="Y117" s="10"/>
      <c r="Z117" s="9"/>
      <c r="AA117" s="9"/>
      <c r="AB117" s="7"/>
      <c r="AC117" s="7"/>
    </row>
    <row r="118" spans="2:7" ht="15" hidden="1">
      <c r="B118" s="123" t="s">
        <v>46</v>
      </c>
      <c r="D118" s="96">
        <f t="shared" si="5"/>
        <v>12050000</v>
      </c>
      <c r="E118" s="96">
        <f t="shared" si="6"/>
        <v>0</v>
      </c>
      <c r="F118" s="114"/>
      <c r="G118" s="125">
        <v>12050000</v>
      </c>
    </row>
    <row r="119" spans="2:7" ht="15" hidden="1">
      <c r="B119" s="123" t="s">
        <v>47</v>
      </c>
      <c r="D119" s="96">
        <f t="shared" si="5"/>
        <v>730000</v>
      </c>
      <c r="E119" s="96">
        <f t="shared" si="6"/>
        <v>0</v>
      </c>
      <c r="F119" s="114"/>
      <c r="G119" s="126">
        <v>730000</v>
      </c>
    </row>
    <row r="120" spans="4:7" ht="15" hidden="1">
      <c r="D120" s="104">
        <f>SUM(D109:D119)</f>
        <v>36500000</v>
      </c>
      <c r="E120" s="104">
        <f>SUM(E109:E119)</f>
        <v>1076000</v>
      </c>
      <c r="F120" s="104">
        <f>SUM(F109:F119)</f>
        <v>100</v>
      </c>
      <c r="G120" s="126">
        <f>SUM(G109:G119)</f>
        <v>37576000</v>
      </c>
    </row>
    <row r="121" spans="5:7" ht="15" hidden="1">
      <c r="E121">
        <v>247000</v>
      </c>
      <c r="G121" s="126">
        <f>G120-G118-G112-G119-G113</f>
        <v>8795000</v>
      </c>
    </row>
    <row r="122" spans="5:7" ht="15" hidden="1">
      <c r="E122">
        <v>829000</v>
      </c>
      <c r="G122" s="126"/>
    </row>
    <row r="123" ht="15" hidden="1">
      <c r="G123" s="126"/>
    </row>
  </sheetData>
  <sheetProtection/>
  <mergeCells count="12">
    <mergeCell ref="B92:G92"/>
    <mergeCell ref="B93:G93"/>
    <mergeCell ref="J92:O92"/>
    <mergeCell ref="J93:O93"/>
    <mergeCell ref="R92:W92"/>
    <mergeCell ref="R93:W93"/>
    <mergeCell ref="B4:G4"/>
    <mergeCell ref="R3:W3"/>
    <mergeCell ref="R4:W4"/>
    <mergeCell ref="J3:O3"/>
    <mergeCell ref="J4:O4"/>
    <mergeCell ref="B3:G3"/>
  </mergeCells>
  <printOptions/>
  <pageMargins left="0.42" right="0.7" top="0.24" bottom="0.18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Municipiului Dej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Gabriela.Cuzdriorean</dc:creator>
  <cp:keywords/>
  <dc:description/>
  <cp:lastModifiedBy>Costan Morar</cp:lastModifiedBy>
  <cp:lastPrinted>2012-01-24T11:04:20Z</cp:lastPrinted>
  <dcterms:created xsi:type="dcterms:W3CDTF">2012-01-11T09:59:30Z</dcterms:created>
  <dcterms:modified xsi:type="dcterms:W3CDTF">2012-01-25T08:48:05Z</dcterms:modified>
  <cp:category/>
  <cp:version/>
  <cp:contentType/>
  <cp:contentStatus/>
</cp:coreProperties>
</file>